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1355" windowHeight="7935"/>
  </bookViews>
  <sheets>
    <sheet name="Sheet1" sheetId="5" r:id="rId1"/>
    <sheet name="Sheet2" sheetId="3" r:id="rId2"/>
    <sheet name="Sheet3" sheetId="6" r:id="rId3"/>
  </sheets>
  <definedNames>
    <definedName name="CF">Sheet1!$C$12</definedName>
    <definedName name="CV">Sheet1!$C$11</definedName>
    <definedName name="DTD">Sheet2!$U$5</definedName>
    <definedName name="ER">Sheet1!$C$7</definedName>
    <definedName name="ESC">Sheet1!$C$4</definedName>
    <definedName name="GKWHC">Sheet1!$C$14</definedName>
    <definedName name="GR">Sheet1!$C$8</definedName>
    <definedName name="GSC">Sheet1!$C$5</definedName>
    <definedName name="KCF">Sheet1!$C$13</definedName>
    <definedName name="VATR">Sheet1!$C$16</definedName>
  </definedNames>
  <calcPr calcId="114210"/>
</workbook>
</file>

<file path=xl/calcChain.xml><?xml version="1.0" encoding="utf-8"?>
<calcChain xmlns="http://schemas.openxmlformats.org/spreadsheetml/2006/main">
  <c r="U4" i="3"/>
  <c r="U3"/>
  <c r="U5"/>
  <c r="B4"/>
  <c r="B5"/>
  <c r="B6"/>
  <c r="B7"/>
  <c r="B8"/>
  <c r="B9"/>
  <c r="D4"/>
  <c r="C14" i="5"/>
  <c r="E4" i="3"/>
  <c r="F4"/>
  <c r="D5"/>
  <c r="E5"/>
  <c r="F5"/>
  <c r="D6"/>
  <c r="E6"/>
  <c r="F6"/>
  <c r="D7"/>
  <c r="E7"/>
  <c r="F7"/>
  <c r="D8"/>
  <c r="E8"/>
  <c r="F8"/>
  <c r="D9"/>
  <c r="E9"/>
  <c r="F9"/>
  <c r="D10"/>
  <c r="E10"/>
  <c r="F10"/>
  <c r="D11"/>
  <c r="E11"/>
  <c r="F11"/>
  <c r="D12"/>
  <c r="E12"/>
  <c r="F12"/>
  <c r="D13"/>
  <c r="E13"/>
  <c r="F13"/>
  <c r="D14"/>
  <c r="E14"/>
  <c r="F14"/>
  <c r="D15"/>
  <c r="E15"/>
  <c r="F15"/>
  <c r="D16"/>
  <c r="E16"/>
  <c r="F16"/>
  <c r="D17"/>
  <c r="E17"/>
  <c r="F17"/>
  <c r="D18"/>
  <c r="E18"/>
  <c r="F18"/>
  <c r="D19"/>
  <c r="E19"/>
  <c r="F19"/>
  <c r="D20"/>
  <c r="E20"/>
  <c r="F20"/>
  <c r="D21"/>
  <c r="E21"/>
  <c r="F21"/>
  <c r="D22"/>
  <c r="E22"/>
  <c r="F22"/>
  <c r="D23"/>
  <c r="E23"/>
  <c r="F23"/>
  <c r="D24"/>
  <c r="E24"/>
  <c r="F24"/>
  <c r="D25"/>
  <c r="E25"/>
  <c r="F25"/>
  <c r="D26"/>
  <c r="E26"/>
  <c r="F26"/>
  <c r="D27"/>
  <c r="E27"/>
  <c r="F27"/>
  <c r="D28"/>
  <c r="E28"/>
  <c r="F28"/>
  <c r="D29"/>
  <c r="E29"/>
  <c r="F29"/>
  <c r="D30"/>
  <c r="E30"/>
  <c r="F30"/>
  <c r="D31"/>
  <c r="E31"/>
  <c r="F31"/>
  <c r="X6"/>
  <c r="Z6"/>
  <c r="AA6"/>
  <c r="AB6"/>
  <c r="L4"/>
  <c r="M4"/>
  <c r="L5"/>
  <c r="M5"/>
  <c r="L6"/>
  <c r="M6"/>
  <c r="L7"/>
  <c r="M7"/>
  <c r="L8"/>
  <c r="M8"/>
  <c r="L9"/>
  <c r="M9"/>
  <c r="L10"/>
  <c r="M10"/>
  <c r="L11"/>
  <c r="M11"/>
  <c r="M12"/>
  <c r="M13"/>
  <c r="M14"/>
  <c r="M15"/>
  <c r="M16"/>
  <c r="M17"/>
  <c r="M18"/>
  <c r="M19"/>
  <c r="M20"/>
  <c r="M21"/>
  <c r="M22"/>
  <c r="M23"/>
  <c r="M24"/>
  <c r="M25"/>
  <c r="M26"/>
  <c r="M27"/>
  <c r="M28"/>
  <c r="M29"/>
  <c r="M30"/>
  <c r="M31"/>
  <c r="X7"/>
  <c r="Z7"/>
  <c r="AA7"/>
  <c r="AB7"/>
  <c r="AB8"/>
  <c r="AD6"/>
  <c r="AD7"/>
  <c r="AD8"/>
  <c r="AF8"/>
  <c r="AE6"/>
  <c r="AE7"/>
  <c r="AE8"/>
  <c r="AC6"/>
  <c r="AC7"/>
  <c r="AC8"/>
  <c r="AA8"/>
  <c r="Z8"/>
  <c r="V6"/>
  <c r="Y6"/>
  <c r="V7"/>
  <c r="Y7"/>
  <c r="Y8"/>
  <c r="X8"/>
  <c r="W6"/>
  <c r="W7"/>
  <c r="W8"/>
  <c r="V8"/>
  <c r="AF7"/>
  <c r="AF6"/>
  <c r="N4"/>
  <c r="O4"/>
  <c r="P4"/>
  <c r="Q4"/>
  <c r="G4"/>
  <c r="H4"/>
  <c r="I4"/>
  <c r="J4"/>
  <c r="R4"/>
  <c r="N5"/>
  <c r="O5"/>
  <c r="P5"/>
  <c r="Q5"/>
  <c r="G5"/>
  <c r="H5"/>
  <c r="I5"/>
  <c r="J5"/>
  <c r="R5"/>
  <c r="N6"/>
  <c r="O6"/>
  <c r="P6"/>
  <c r="Q6"/>
  <c r="G6"/>
  <c r="H6"/>
  <c r="I6"/>
  <c r="J6"/>
  <c r="R6"/>
  <c r="N7"/>
  <c r="O7"/>
  <c r="P7"/>
  <c r="Q7"/>
  <c r="G7"/>
  <c r="H7"/>
  <c r="I7"/>
  <c r="J7"/>
  <c r="R7"/>
  <c r="N8"/>
  <c r="O8"/>
  <c r="P8"/>
  <c r="Q8"/>
  <c r="G8"/>
  <c r="H8"/>
  <c r="I8"/>
  <c r="J8"/>
  <c r="R8"/>
  <c r="N9"/>
  <c r="O9"/>
  <c r="P9"/>
  <c r="Q9"/>
  <c r="G9"/>
  <c r="H9"/>
  <c r="I9"/>
  <c r="J9"/>
  <c r="R9"/>
  <c r="B10"/>
  <c r="N10"/>
  <c r="O10"/>
  <c r="P10"/>
  <c r="Q10"/>
  <c r="G10"/>
  <c r="H10"/>
  <c r="I10"/>
  <c r="J10"/>
  <c r="R10"/>
  <c r="B11"/>
  <c r="N11"/>
  <c r="O11"/>
  <c r="P11"/>
  <c r="Q11"/>
  <c r="G11"/>
  <c r="H11"/>
  <c r="I11"/>
  <c r="J11"/>
  <c r="R11"/>
  <c r="B12"/>
  <c r="N12"/>
  <c r="O12"/>
  <c r="P12"/>
  <c r="Q12"/>
  <c r="G12"/>
  <c r="H12"/>
  <c r="I12"/>
  <c r="J12"/>
  <c r="R12"/>
  <c r="B13"/>
  <c r="N13"/>
  <c r="O13"/>
  <c r="P13"/>
  <c r="Q13"/>
  <c r="G13"/>
  <c r="H13"/>
  <c r="I13"/>
  <c r="J13"/>
  <c r="R13"/>
  <c r="B14"/>
  <c r="N14"/>
  <c r="O14"/>
  <c r="P14"/>
  <c r="Q14"/>
  <c r="G14"/>
  <c r="H14"/>
  <c r="I14"/>
  <c r="J14"/>
  <c r="R14"/>
  <c r="B15"/>
  <c r="N15"/>
  <c r="O15"/>
  <c r="P15"/>
  <c r="Q15"/>
  <c r="G15"/>
  <c r="H15"/>
  <c r="I15"/>
  <c r="J15"/>
  <c r="R15"/>
  <c r="B16"/>
  <c r="N16"/>
  <c r="O16"/>
  <c r="P16"/>
  <c r="Q16"/>
  <c r="G16"/>
  <c r="H16"/>
  <c r="I16"/>
  <c r="J16"/>
  <c r="R16"/>
  <c r="B17"/>
  <c r="N17"/>
  <c r="O17"/>
  <c r="P17"/>
  <c r="Q17"/>
  <c r="G17"/>
  <c r="H17"/>
  <c r="I17"/>
  <c r="J17"/>
  <c r="R17"/>
  <c r="B18"/>
  <c r="N18"/>
  <c r="O18"/>
  <c r="P18"/>
  <c r="Q18"/>
  <c r="G18"/>
  <c r="H18"/>
  <c r="I18"/>
  <c r="J18"/>
  <c r="R18"/>
  <c r="B19"/>
  <c r="N19"/>
  <c r="O19"/>
  <c r="P19"/>
  <c r="Q19"/>
  <c r="G19"/>
  <c r="H19"/>
  <c r="I19"/>
  <c r="J19"/>
  <c r="R19"/>
  <c r="B20"/>
  <c r="N20"/>
  <c r="O20"/>
  <c r="P20"/>
  <c r="Q20"/>
  <c r="G20"/>
  <c r="H20"/>
  <c r="I20"/>
  <c r="J20"/>
  <c r="R20"/>
  <c r="B21"/>
  <c r="N21"/>
  <c r="O21"/>
  <c r="P21"/>
  <c r="Q21"/>
  <c r="G21"/>
  <c r="H21"/>
  <c r="I21"/>
  <c r="J21"/>
  <c r="R21"/>
  <c r="B22"/>
  <c r="N22"/>
  <c r="O22"/>
  <c r="P22"/>
  <c r="Q22"/>
  <c r="G22"/>
  <c r="H22"/>
  <c r="I22"/>
  <c r="J22"/>
  <c r="R22"/>
  <c r="B23"/>
  <c r="N23"/>
  <c r="O23"/>
  <c r="P23"/>
  <c r="Q23"/>
  <c r="G23"/>
  <c r="H23"/>
  <c r="I23"/>
  <c r="J23"/>
  <c r="R23"/>
  <c r="B24"/>
  <c r="N24"/>
  <c r="O24"/>
  <c r="P24"/>
  <c r="Q24"/>
  <c r="G24"/>
  <c r="H24"/>
  <c r="I24"/>
  <c r="J24"/>
  <c r="R24"/>
  <c r="B25"/>
  <c r="N25"/>
  <c r="O25"/>
  <c r="P25"/>
  <c r="Q25"/>
  <c r="G25"/>
  <c r="H25"/>
  <c r="I25"/>
  <c r="J25"/>
  <c r="R25"/>
  <c r="B26"/>
  <c r="N26"/>
  <c r="O26"/>
  <c r="P26"/>
  <c r="Q26"/>
  <c r="G26"/>
  <c r="H26"/>
  <c r="I26"/>
  <c r="J26"/>
  <c r="R26"/>
  <c r="B27"/>
  <c r="N27"/>
  <c r="O27"/>
  <c r="P27"/>
  <c r="Q27"/>
  <c r="G27"/>
  <c r="H27"/>
  <c r="I27"/>
  <c r="J27"/>
  <c r="R27"/>
  <c r="B28"/>
  <c r="N28"/>
  <c r="O28"/>
  <c r="P28"/>
  <c r="Q28"/>
  <c r="G28"/>
  <c r="H28"/>
  <c r="I28"/>
  <c r="J28"/>
  <c r="R28"/>
  <c r="B29"/>
  <c r="N29"/>
  <c r="O29"/>
  <c r="P29"/>
  <c r="Q29"/>
  <c r="G29"/>
  <c r="H29"/>
  <c r="I29"/>
  <c r="J29"/>
  <c r="R29"/>
  <c r="B30"/>
  <c r="N30"/>
  <c r="O30"/>
  <c r="P30"/>
  <c r="Q30"/>
  <c r="G30"/>
  <c r="H30"/>
  <c r="I30"/>
  <c r="J30"/>
  <c r="R30"/>
  <c r="B31"/>
  <c r="N31"/>
  <c r="O31"/>
  <c r="P31"/>
  <c r="Q31"/>
  <c r="G31"/>
  <c r="H31"/>
  <c r="I31"/>
  <c r="J31"/>
  <c r="R31"/>
  <c r="R32"/>
  <c r="Q32"/>
  <c r="P32"/>
  <c r="O32"/>
  <c r="N32"/>
  <c r="M32"/>
  <c r="L32"/>
  <c r="J32"/>
  <c r="I32"/>
  <c r="H32"/>
  <c r="G32"/>
  <c r="F32"/>
  <c r="E32"/>
  <c r="D32"/>
  <c r="B32"/>
  <c r="L12"/>
  <c r="L13"/>
  <c r="L14"/>
  <c r="L15"/>
  <c r="L16"/>
  <c r="L17"/>
  <c r="L18"/>
  <c r="L19"/>
  <c r="L20"/>
  <c r="L21"/>
  <c r="L22"/>
  <c r="L23"/>
  <c r="L24"/>
  <c r="L25"/>
  <c r="L26"/>
  <c r="L27"/>
  <c r="L28"/>
  <c r="L29"/>
  <c r="L30"/>
  <c r="L31"/>
  <c r="E4" i="5"/>
  <c r="E5"/>
  <c r="E6"/>
  <c r="I5"/>
  <c r="I4"/>
  <c r="K4"/>
  <c r="K5"/>
  <c r="K6"/>
  <c r="I6"/>
  <c r="G5"/>
  <c r="G4"/>
  <c r="G6"/>
</calcChain>
</file>

<file path=xl/sharedStrings.xml><?xml version="1.0" encoding="utf-8"?>
<sst xmlns="http://schemas.openxmlformats.org/spreadsheetml/2006/main" count="85" uniqueCount="71">
  <si>
    <t>Gas</t>
  </si>
  <si>
    <t>Electricity</t>
  </si>
  <si>
    <t>Used</t>
  </si>
  <si>
    <t>Cost</t>
  </si>
  <si>
    <t>Total</t>
  </si>
  <si>
    <t>VAT</t>
  </si>
  <si>
    <t>Days</t>
  </si>
  <si>
    <t>Reading</t>
  </si>
  <si>
    <t>Electricity Standing Charge:</t>
  </si>
  <si>
    <t>Gas Standing Charge:</t>
  </si>
  <si>
    <t>Electricity Rate:</t>
  </si>
  <si>
    <t>Gas Rate:</t>
  </si>
  <si>
    <t>VAT Rate:</t>
  </si>
  <si>
    <t>inc. VAT:</t>
  </si>
  <si>
    <t>Error Codes</t>
  </si>
  <si>
    <t>Date must be greater than or equal to date above</t>
  </si>
  <si>
    <t xml:space="preserve">Err1: </t>
  </si>
  <si>
    <t>Gas reading must be greater than or equal to reading above</t>
  </si>
  <si>
    <t xml:space="preserve">Err2: </t>
  </si>
  <si>
    <t>Electricity reading must be greater than or equal to reading above</t>
  </si>
  <si>
    <t xml:space="preserve">Err3: </t>
  </si>
  <si>
    <t>Calorific Value</t>
  </si>
  <si>
    <t>Correction Factor</t>
  </si>
  <si>
    <t>kWh conversion factor</t>
  </si>
  <si>
    <t>Standing Charge</t>
  </si>
  <si>
    <t>Total inc.VAT</t>
  </si>
  <si>
    <t>Date of Reading</t>
  </si>
  <si>
    <t>Total inc. VAT</t>
  </si>
  <si>
    <t>CVxCF/kWhCF = GKWHC</t>
  </si>
  <si>
    <t>kWh</t>
  </si>
  <si>
    <t>Conversion of Gas reading into kWh</t>
  </si>
  <si>
    <t>A</t>
  </si>
  <si>
    <t>C</t>
  </si>
  <si>
    <t>AxB/C</t>
  </si>
  <si>
    <t>B</t>
  </si>
  <si>
    <t>Notes</t>
  </si>
  <si>
    <t>If your conversion isn't AxB/C - calculate your conversion by dividing one of the gas kWh's used, as shown on your bill, by the corresponding metered usage amount. Enter the result in box A, and 1.0 in boxes B and C (or possibly a multiple of 10 if you need to shift the decimal point of the result).</t>
  </si>
  <si>
    <t>Monthly Electricity SC cost:</t>
  </si>
  <si>
    <t>Monthly Gas SC cost:</t>
  </si>
  <si>
    <t>Year's Electricity SC cost:</t>
  </si>
  <si>
    <t>Year's Gas SC cost:</t>
  </si>
  <si>
    <t>Total monthly SC cost:</t>
  </si>
  <si>
    <t>Total year's SC cost:</t>
  </si>
  <si>
    <t>Projected Usage (All costs include VAT)</t>
  </si>
  <si>
    <t>Total kWh used to date</t>
  </si>
  <si>
    <t>Average kWh used per 30.5 days</t>
  </si>
  <si>
    <t>Total seasonally adjusted usage</t>
  </si>
  <si>
    <t>From:</t>
  </si>
  <si>
    <t>To:</t>
  </si>
  <si>
    <t>Days:</t>
  </si>
  <si>
    <t>Totals</t>
  </si>
  <si>
    <t>Average cost per 30.5 days inc.SC &amp; VAT</t>
  </si>
  <si>
    <t>Projected kWh use over 365 days</t>
  </si>
  <si>
    <t>Projected cost over 365 days inc. SC &amp; VAT</t>
  </si>
  <si>
    <t>Total Standing Charge for 365 days inc. VAT</t>
  </si>
  <si>
    <t>Summer usage = minus 35% over 7 months*</t>
  </si>
  <si>
    <t>*October to February</t>
  </si>
  <si>
    <t>Winter usage = plus 35% over 5 months*</t>
  </si>
  <si>
    <t>*March to September</t>
  </si>
  <si>
    <t>Start here by entering your electricity standing charge. Then tab down this column entering the charges and gas kWh conversion. Then go to page 2 and enter your readings.</t>
  </si>
  <si>
    <t>1. The 'DIV/0' errors on page 2 should disappear once you enter two sets of readings.</t>
  </si>
  <si>
    <t>3. The pages are protected and some columns are hidden on Page 2 to make it look simpler and to make it easy to tab, but there is no password so if you want to see the hidden columns or change anything just unprotect it.</t>
  </si>
  <si>
    <t>5. The charts on page 3 should start to look sensible once you enter a couple of lines of readings. They are scaled for one reading a month. If you don't do that and the charts start to look messy - then either change the scaling of the X axis (and the Y axis if you need to) or just don't look at them as they don't actually do anything. (It doesn't matter, but I think there's and odd fault in Excel 2003 if you enter more than one row of readings in a month, in that the total height of the bar is wrong although the individual values are correct.)</t>
  </si>
  <si>
    <t>Totals:</t>
  </si>
  <si>
    <t>Gas:</t>
  </si>
  <si>
    <t>Electricity:</t>
  </si>
  <si>
    <t>Summer average per month*</t>
  </si>
  <si>
    <t>Winter average per month*</t>
  </si>
  <si>
    <t>6. If there is a price change - enter a meter reading the day before. If you continue to use the same sheet the previous months' figures will change to the new prices so it's probably better to make a copy of the workbook and start with new sheets for the new rates..</t>
  </si>
  <si>
    <t>2. There are likely to be some rounding errors of a few pence. I don't know at the moment if this is my calculations, Excel or the power companies.</t>
  </si>
  <si>
    <t xml:space="preserve">4. I've calculated VAT seperately on Gas and Electricity which is how it's done by a few companies though I'm fairly sure that used to be illegal. </t>
  </si>
</sst>
</file>

<file path=xl/styles.xml><?xml version="1.0" encoding="utf-8"?>
<styleSheet xmlns="http://schemas.openxmlformats.org/spreadsheetml/2006/main">
  <numFmts count="3">
    <numFmt numFmtId="165" formatCode="&quot;£&quot;#,##0.00"/>
    <numFmt numFmtId="172" formatCode="0.000"/>
    <numFmt numFmtId="173" formatCode="0.000000"/>
  </numFmts>
  <fonts count="8">
    <font>
      <sz val="10"/>
      <name val="Arial"/>
    </font>
    <font>
      <sz val="10"/>
      <name val="Arial"/>
    </font>
    <font>
      <sz val="8"/>
      <name val="Arial"/>
    </font>
    <font>
      <sz val="1"/>
      <name val="Arial"/>
    </font>
    <font>
      <b/>
      <sz val="10"/>
      <name val="Arial"/>
    </font>
    <font>
      <b/>
      <sz val="10"/>
      <name val="Arial"/>
      <family val="2"/>
    </font>
    <font>
      <b/>
      <sz val="12"/>
      <name val="Arial"/>
      <family val="2"/>
    </font>
    <font>
      <sz val="12"/>
      <name val="Arial"/>
      <family val="2"/>
    </font>
  </fonts>
  <fills count="12">
    <fill>
      <patternFill patternType="none"/>
    </fill>
    <fill>
      <patternFill patternType="gray125"/>
    </fill>
    <fill>
      <patternFill patternType="solid">
        <fgColor indexed="45"/>
        <bgColor indexed="64"/>
      </patternFill>
    </fill>
    <fill>
      <patternFill patternType="solid">
        <fgColor indexed="44"/>
        <bgColor indexed="64"/>
      </patternFill>
    </fill>
    <fill>
      <patternFill patternType="lightDown">
        <bgColor indexed="42"/>
      </patternFill>
    </fill>
    <fill>
      <patternFill patternType="solid">
        <fgColor indexed="46"/>
        <bgColor indexed="64"/>
      </patternFill>
    </fill>
    <fill>
      <patternFill patternType="solid">
        <fgColor indexed="42"/>
        <bgColor indexed="64"/>
      </patternFill>
    </fill>
    <fill>
      <patternFill patternType="lightDown"/>
    </fill>
    <fill>
      <patternFill patternType="lightDown">
        <bgColor indexed="46"/>
      </patternFill>
    </fill>
    <fill>
      <patternFill patternType="solid">
        <fgColor indexed="47"/>
        <bgColor indexed="64"/>
      </patternFill>
    </fill>
    <fill>
      <patternFill patternType="solid">
        <fgColor indexed="43"/>
        <bgColor indexed="64"/>
      </patternFill>
    </fill>
    <fill>
      <patternFill patternType="solid">
        <fgColor indexed="6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46"/>
      </left>
      <right style="medium">
        <color indexed="46"/>
      </right>
      <top style="medium">
        <color indexed="46"/>
      </top>
      <bottom/>
      <diagonal/>
    </border>
    <border>
      <left style="medium">
        <color indexed="46"/>
      </left>
      <right/>
      <top/>
      <bottom/>
      <diagonal/>
    </border>
    <border>
      <left style="medium">
        <color indexed="52"/>
      </left>
      <right/>
      <top/>
      <bottom/>
      <diagonal/>
    </border>
    <border>
      <left/>
      <right style="medium">
        <color indexed="52"/>
      </right>
      <top/>
      <bottom/>
      <diagonal/>
    </border>
    <border>
      <left style="medium">
        <color indexed="52"/>
      </left>
      <right/>
      <top/>
      <bottom style="medium">
        <color indexed="52"/>
      </bottom>
      <diagonal/>
    </border>
    <border>
      <left/>
      <right style="medium">
        <color indexed="52"/>
      </right>
      <top/>
      <bottom style="medium">
        <color indexed="52"/>
      </bottom>
      <diagonal/>
    </border>
    <border>
      <left style="medium">
        <color indexed="52"/>
      </left>
      <right/>
      <top style="medium">
        <color indexed="52"/>
      </top>
      <bottom/>
      <diagonal/>
    </border>
    <border>
      <left style="medium">
        <color indexed="52"/>
      </left>
      <right/>
      <top style="medium">
        <color indexed="64"/>
      </top>
      <bottom style="medium">
        <color indexed="52"/>
      </bottom>
      <diagonal/>
    </border>
    <border>
      <left/>
      <right/>
      <top style="medium">
        <color indexed="64"/>
      </top>
      <bottom style="medium">
        <color indexed="52"/>
      </bottom>
      <diagonal/>
    </border>
    <border>
      <left/>
      <right/>
      <top style="medium">
        <color indexed="52"/>
      </top>
      <bottom/>
      <diagonal/>
    </border>
    <border>
      <left/>
      <right/>
      <top/>
      <bottom style="medium">
        <color indexed="64"/>
      </bottom>
      <diagonal/>
    </border>
    <border>
      <left/>
      <right/>
      <top/>
      <bottom style="medium">
        <color indexed="52"/>
      </bottom>
      <diagonal/>
    </border>
    <border>
      <left style="medium">
        <color indexed="52"/>
      </left>
      <right/>
      <top style="medium">
        <color indexed="64"/>
      </top>
      <bottom/>
      <diagonal/>
    </border>
    <border>
      <left/>
      <right style="medium">
        <color indexed="52"/>
      </right>
      <top style="medium">
        <color indexed="64"/>
      </top>
      <bottom/>
      <diagonal/>
    </border>
    <border>
      <left/>
      <right/>
      <top style="medium">
        <color indexed="64"/>
      </top>
      <bottom/>
      <diagonal/>
    </border>
    <border>
      <left/>
      <right style="medium">
        <color indexed="11"/>
      </right>
      <top style="medium">
        <color indexed="64"/>
      </top>
      <bottom/>
      <diagonal/>
    </border>
    <border>
      <left/>
      <right style="medium">
        <color indexed="52"/>
      </right>
      <top style="medium">
        <color indexed="64"/>
      </top>
      <bottom style="medium">
        <color indexed="52"/>
      </bottom>
      <diagonal/>
    </border>
    <border>
      <left/>
      <right style="medium">
        <color indexed="52"/>
      </right>
      <top style="medium">
        <color indexed="52"/>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48"/>
      </left>
      <right/>
      <top/>
      <bottom/>
      <diagonal/>
    </border>
    <border>
      <left/>
      <right style="medium">
        <color indexed="48"/>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1"/>
      </left>
      <right/>
      <top style="medium">
        <color indexed="11"/>
      </top>
      <bottom/>
      <diagonal/>
    </border>
    <border>
      <left/>
      <right/>
      <top style="medium">
        <color indexed="11"/>
      </top>
      <bottom/>
      <diagonal/>
    </border>
    <border>
      <left/>
      <right style="medium">
        <color indexed="11"/>
      </right>
      <top style="medium">
        <color indexed="11"/>
      </top>
      <bottom/>
      <diagonal/>
    </border>
    <border>
      <left style="medium">
        <color indexed="11"/>
      </left>
      <right/>
      <top/>
      <bottom/>
      <diagonal/>
    </border>
    <border>
      <left/>
      <right style="medium">
        <color indexed="11"/>
      </right>
      <top/>
      <bottom/>
      <diagonal/>
    </border>
    <border>
      <left style="medium">
        <color indexed="11"/>
      </left>
      <right/>
      <top/>
      <bottom style="medium">
        <color indexed="11"/>
      </bottom>
      <diagonal/>
    </border>
    <border>
      <left/>
      <right/>
      <top/>
      <bottom style="medium">
        <color indexed="11"/>
      </bottom>
      <diagonal/>
    </border>
    <border>
      <left/>
      <right style="medium">
        <color indexed="11"/>
      </right>
      <top/>
      <bottom style="medium">
        <color indexed="11"/>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top style="medium">
        <color indexed="52"/>
      </top>
      <bottom style="medium">
        <color indexed="52"/>
      </bottom>
      <diagonal/>
    </border>
    <border>
      <left/>
      <right style="medium">
        <color indexed="52"/>
      </right>
      <top style="medium">
        <color indexed="52"/>
      </top>
      <bottom style="medium">
        <color indexed="52"/>
      </bottom>
      <diagonal/>
    </border>
    <border>
      <left style="medium">
        <color indexed="52"/>
      </left>
      <right/>
      <top/>
      <bottom style="medium">
        <color indexed="11"/>
      </bottom>
      <diagonal/>
    </border>
  </borders>
  <cellStyleXfs count="2">
    <xf numFmtId="0" fontId="0" fillId="0" borderId="0"/>
    <xf numFmtId="37" fontId="3" fillId="0" borderId="0" applyNumberFormat="0"/>
  </cellStyleXfs>
  <cellXfs count="159">
    <xf numFmtId="0" fontId="0" fillId="0" borderId="0" xfId="0"/>
    <xf numFmtId="165" fontId="0" fillId="0" borderId="0" xfId="0" applyNumberFormat="1"/>
    <xf numFmtId="1" fontId="0" fillId="0" borderId="0" xfId="0" applyNumberFormat="1"/>
    <xf numFmtId="165" fontId="0" fillId="0" borderId="0" xfId="0" applyNumberFormat="1" applyBorder="1"/>
    <xf numFmtId="172" fontId="0" fillId="0" borderId="0" xfId="0" applyNumberFormat="1"/>
    <xf numFmtId="49" fontId="0" fillId="0" borderId="0" xfId="0" applyNumberFormat="1"/>
    <xf numFmtId="0" fontId="4" fillId="0" borderId="0" xfId="0" applyFont="1" applyAlignment="1">
      <alignment horizontal="center"/>
    </xf>
    <xf numFmtId="165" fontId="0" fillId="0" borderId="0" xfId="0" applyNumberFormat="1" applyProtection="1"/>
    <xf numFmtId="0" fontId="0" fillId="0" borderId="0" xfId="0" applyProtection="1"/>
    <xf numFmtId="0" fontId="0" fillId="0" borderId="1" xfId="0" applyBorder="1" applyProtection="1">
      <protection locked="0"/>
    </xf>
    <xf numFmtId="0" fontId="5" fillId="0" borderId="0" xfId="0" applyFont="1" applyFill="1" applyBorder="1" applyAlignment="1">
      <alignment horizontal="center"/>
    </xf>
    <xf numFmtId="0" fontId="4" fillId="0" borderId="0" xfId="0" applyFont="1" applyFill="1" applyBorder="1" applyAlignment="1">
      <alignment horizontal="center"/>
    </xf>
    <xf numFmtId="14" fontId="0" fillId="0" borderId="1" xfId="0" applyNumberFormat="1" applyFill="1" applyBorder="1" applyProtection="1">
      <protection locked="0"/>
    </xf>
    <xf numFmtId="0" fontId="4" fillId="2" borderId="0" xfId="0" applyFont="1" applyFill="1"/>
    <xf numFmtId="165" fontId="0" fillId="0" borderId="2" xfId="0" applyNumberFormat="1" applyBorder="1" applyProtection="1"/>
    <xf numFmtId="0" fontId="0" fillId="0" borderId="0" xfId="0" applyAlignment="1">
      <alignment horizontal="center"/>
    </xf>
    <xf numFmtId="0" fontId="4" fillId="0" borderId="0" xfId="0" applyFont="1" applyAlignment="1">
      <alignment horizontal="center" wrapText="1"/>
    </xf>
    <xf numFmtId="0" fontId="4" fillId="3" borderId="0" xfId="0" applyFont="1" applyFill="1" applyAlignment="1">
      <alignment horizontal="center" wrapText="1"/>
    </xf>
    <xf numFmtId="165" fontId="0" fillId="3" borderId="0" xfId="0" applyNumberFormat="1" applyFill="1"/>
    <xf numFmtId="165" fontId="0" fillId="4" borderId="0" xfId="0" applyNumberFormat="1" applyFill="1"/>
    <xf numFmtId="0" fontId="0" fillId="5" borderId="0" xfId="0" applyFill="1" applyAlignment="1">
      <alignment horizontal="center"/>
    </xf>
    <xf numFmtId="0" fontId="4" fillId="5" borderId="0" xfId="0" applyFont="1" applyFill="1" applyAlignment="1">
      <alignment horizontal="center"/>
    </xf>
    <xf numFmtId="165" fontId="0" fillId="5" borderId="0" xfId="0" applyNumberFormat="1" applyFill="1"/>
    <xf numFmtId="165" fontId="0" fillId="6" borderId="0" xfId="0" applyNumberFormat="1" applyFill="1"/>
    <xf numFmtId="0" fontId="0" fillId="7" borderId="0" xfId="0" applyFill="1"/>
    <xf numFmtId="165" fontId="0" fillId="7" borderId="0" xfId="0" applyNumberFormat="1" applyFill="1"/>
    <xf numFmtId="165" fontId="0" fillId="7" borderId="0" xfId="0" applyNumberFormat="1" applyFill="1" applyBorder="1"/>
    <xf numFmtId="165" fontId="0" fillId="8" borderId="0" xfId="0" applyNumberFormat="1" applyFill="1"/>
    <xf numFmtId="0" fontId="0" fillId="9" borderId="0" xfId="0" applyFill="1"/>
    <xf numFmtId="1" fontId="0" fillId="9" borderId="0" xfId="0" applyNumberFormat="1" applyFill="1"/>
    <xf numFmtId="0" fontId="4" fillId="6" borderId="0" xfId="0" applyFont="1" applyFill="1" applyAlignment="1">
      <alignment horizontal="center" wrapText="1"/>
    </xf>
    <xf numFmtId="0" fontId="0" fillId="0" borderId="0" xfId="0" applyFill="1"/>
    <xf numFmtId="0" fontId="5" fillId="0" borderId="3" xfId="0" applyFont="1" applyFill="1" applyBorder="1" applyAlignment="1">
      <alignment wrapText="1"/>
    </xf>
    <xf numFmtId="0" fontId="5" fillId="9" borderId="4" xfId="0" applyFont="1" applyFill="1" applyBorder="1" applyAlignment="1">
      <alignment horizontal="center"/>
    </xf>
    <xf numFmtId="0" fontId="4" fillId="7" borderId="0" xfId="0" applyFont="1" applyFill="1" applyAlignment="1">
      <alignment horizontal="center" wrapText="1"/>
    </xf>
    <xf numFmtId="0" fontId="0" fillId="0" borderId="0" xfId="0" applyAlignment="1"/>
    <xf numFmtId="14" fontId="0" fillId="0" borderId="0" xfId="0" applyNumberFormat="1"/>
    <xf numFmtId="0" fontId="6" fillId="0" borderId="0" xfId="0" applyFont="1" applyAlignment="1">
      <alignment horizontal="center"/>
    </xf>
    <xf numFmtId="0" fontId="7" fillId="0" borderId="0" xfId="0" applyFont="1" applyAlignment="1">
      <alignment horizontal="center"/>
    </xf>
    <xf numFmtId="0" fontId="0" fillId="0" borderId="0" xfId="0" applyAlignment="1" applyProtection="1"/>
    <xf numFmtId="0" fontId="0" fillId="10" borderId="5" xfId="0" applyFill="1" applyBorder="1" applyAlignment="1"/>
    <xf numFmtId="0" fontId="0" fillId="10" borderId="6" xfId="0" applyFill="1" applyBorder="1" applyAlignment="1"/>
    <xf numFmtId="0" fontId="4" fillId="10" borderId="5" xfId="0" applyFont="1" applyFill="1" applyBorder="1" applyAlignment="1">
      <alignment horizontal="left"/>
    </xf>
    <xf numFmtId="14" fontId="0" fillId="10" borderId="6" xfId="0" applyNumberFormat="1" applyFill="1" applyBorder="1" applyAlignment="1"/>
    <xf numFmtId="0" fontId="5" fillId="10" borderId="5" xfId="0" applyFont="1" applyFill="1" applyBorder="1" applyAlignment="1"/>
    <xf numFmtId="14" fontId="1" fillId="10" borderId="6" xfId="0" applyNumberFormat="1" applyFont="1" applyFill="1" applyBorder="1"/>
    <xf numFmtId="0" fontId="5" fillId="10" borderId="7" xfId="0" applyFont="1" applyFill="1" applyBorder="1"/>
    <xf numFmtId="1" fontId="0" fillId="10" borderId="8" xfId="0" applyNumberFormat="1" applyFill="1" applyBorder="1"/>
    <xf numFmtId="0" fontId="0" fillId="0" borderId="9" xfId="0" applyBorder="1"/>
    <xf numFmtId="1" fontId="0" fillId="0" borderId="0" xfId="0" applyNumberFormat="1" applyBorder="1"/>
    <xf numFmtId="0" fontId="0" fillId="0" borderId="5" xfId="0" applyBorder="1"/>
    <xf numFmtId="0" fontId="4" fillId="0" borderId="10" xfId="0" applyFont="1" applyBorder="1"/>
    <xf numFmtId="1" fontId="0" fillId="0" borderId="11" xfId="0" applyNumberFormat="1" applyBorder="1"/>
    <xf numFmtId="165" fontId="0" fillId="0" borderId="11" xfId="0" applyNumberFormat="1" applyBorder="1"/>
    <xf numFmtId="0" fontId="0" fillId="0" borderId="0" xfId="0" applyBorder="1" applyAlignment="1"/>
    <xf numFmtId="0" fontId="0" fillId="0" borderId="12" xfId="0" applyBorder="1" applyAlignment="1"/>
    <xf numFmtId="1" fontId="0" fillId="0" borderId="1" xfId="0" applyNumberFormat="1" applyFill="1" applyBorder="1" applyProtection="1">
      <protection locked="0"/>
    </xf>
    <xf numFmtId="165" fontId="0" fillId="10" borderId="0" xfId="0" applyNumberFormat="1" applyFill="1" applyBorder="1"/>
    <xf numFmtId="165" fontId="0" fillId="6" borderId="0" xfId="0" applyNumberFormat="1" applyFill="1" applyBorder="1"/>
    <xf numFmtId="1" fontId="0" fillId="0" borderId="2" xfId="0" applyNumberFormat="1" applyBorder="1"/>
    <xf numFmtId="0" fontId="4" fillId="0" borderId="2" xfId="0" applyFont="1" applyBorder="1"/>
    <xf numFmtId="165" fontId="0" fillId="0" borderId="2" xfId="0" applyNumberFormat="1" applyBorder="1"/>
    <xf numFmtId="165" fontId="0" fillId="5" borderId="0" xfId="0" applyNumberFormat="1" applyFill="1" applyBorder="1"/>
    <xf numFmtId="165" fontId="0" fillId="5" borderId="6" xfId="0" applyNumberFormat="1" applyFill="1" applyBorder="1"/>
    <xf numFmtId="165" fontId="0" fillId="0" borderId="13" xfId="0" applyNumberFormat="1" applyBorder="1"/>
    <xf numFmtId="165" fontId="0" fillId="5" borderId="11" xfId="0" applyNumberFormat="1" applyFill="1" applyBorder="1"/>
    <xf numFmtId="165" fontId="0" fillId="0" borderId="14" xfId="0" applyNumberFormat="1" applyBorder="1"/>
    <xf numFmtId="165" fontId="0" fillId="10" borderId="15" xfId="0" applyNumberFormat="1" applyFill="1" applyBorder="1"/>
    <xf numFmtId="165" fontId="0" fillId="10" borderId="16" xfId="0" applyNumberFormat="1" applyFill="1" applyBorder="1"/>
    <xf numFmtId="165" fontId="0" fillId="6" borderId="17" xfId="0" applyNumberFormat="1" applyFill="1" applyBorder="1"/>
    <xf numFmtId="165" fontId="0" fillId="6" borderId="18" xfId="0" applyNumberFormat="1" applyFill="1" applyBorder="1"/>
    <xf numFmtId="165" fontId="0" fillId="5" borderId="19" xfId="0" applyNumberFormat="1" applyFill="1" applyBorder="1"/>
    <xf numFmtId="0" fontId="0" fillId="0" borderId="20" xfId="0" applyFill="1" applyBorder="1" applyAlignment="1"/>
    <xf numFmtId="0" fontId="0" fillId="0" borderId="0" xfId="0" applyFill="1" applyBorder="1" applyAlignment="1"/>
    <xf numFmtId="2" fontId="1" fillId="0" borderId="0" xfId="0" applyNumberFormat="1" applyFont="1" applyAlignment="1" applyProtection="1">
      <alignment horizontal="right"/>
    </xf>
    <xf numFmtId="0" fontId="1" fillId="0" borderId="0" xfId="0" applyFont="1" applyAlignment="1" applyProtection="1">
      <alignment horizontal="right"/>
    </xf>
    <xf numFmtId="0" fontId="1" fillId="0" borderId="0" xfId="0" applyFont="1" applyFill="1" applyBorder="1" applyAlignment="1" applyProtection="1">
      <alignment horizontal="right"/>
    </xf>
    <xf numFmtId="0" fontId="1" fillId="0" borderId="0" xfId="0" applyFont="1" applyAlignment="1">
      <alignment horizontal="right"/>
    </xf>
    <xf numFmtId="49" fontId="1" fillId="0" borderId="0" xfId="0" applyNumberFormat="1" applyFont="1" applyAlignment="1" applyProtection="1">
      <alignment horizontal="right"/>
    </xf>
    <xf numFmtId="0" fontId="0" fillId="0" borderId="0" xfId="0" applyBorder="1" applyProtection="1"/>
    <xf numFmtId="10" fontId="0" fillId="0" borderId="21" xfId="0" applyNumberFormat="1" applyBorder="1" applyProtection="1">
      <protection locked="0"/>
    </xf>
    <xf numFmtId="172" fontId="0" fillId="0" borderId="22" xfId="0" applyNumberFormat="1" applyBorder="1" applyProtection="1">
      <protection locked="0"/>
    </xf>
    <xf numFmtId="173" fontId="0" fillId="0" borderId="22" xfId="0" applyNumberFormat="1" applyBorder="1" applyProtection="1">
      <protection locked="0"/>
    </xf>
    <xf numFmtId="1" fontId="0" fillId="9" borderId="2" xfId="0" applyNumberFormat="1" applyFill="1" applyBorder="1"/>
    <xf numFmtId="165" fontId="0" fillId="3" borderId="2" xfId="0" applyNumberFormat="1" applyFill="1" applyBorder="1"/>
    <xf numFmtId="165" fontId="0" fillId="6" borderId="2" xfId="0" applyNumberFormat="1" applyFill="1" applyBorder="1"/>
    <xf numFmtId="165" fontId="0" fillId="5" borderId="2" xfId="0" applyNumberFormat="1" applyFill="1" applyBorder="1"/>
    <xf numFmtId="0" fontId="0" fillId="0" borderId="23" xfId="0" applyBorder="1" applyProtection="1">
      <protection locked="0"/>
    </xf>
    <xf numFmtId="1" fontId="4" fillId="11" borderId="2" xfId="0" applyNumberFormat="1" applyFont="1" applyFill="1" applyBorder="1"/>
    <xf numFmtId="172" fontId="0" fillId="0" borderId="1" xfId="0" applyNumberFormat="1" applyBorder="1" applyProtection="1">
      <protection locked="0"/>
    </xf>
    <xf numFmtId="0" fontId="0" fillId="0" borderId="24" xfId="0" applyBorder="1" applyAlignment="1">
      <alignment wrapText="1"/>
    </xf>
    <xf numFmtId="0" fontId="0" fillId="0" borderId="0"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172" fontId="0" fillId="0" borderId="24" xfId="0" applyNumberFormat="1" applyBorder="1" applyAlignment="1">
      <alignment vertical="top"/>
    </xf>
    <xf numFmtId="0" fontId="0" fillId="0" borderId="0" xfId="0" applyBorder="1" applyAlignment="1">
      <alignment vertical="top"/>
    </xf>
    <xf numFmtId="0" fontId="0" fillId="0" borderId="25" xfId="0" applyBorder="1" applyAlignment="1">
      <alignment vertical="top"/>
    </xf>
    <xf numFmtId="0" fontId="0" fillId="6" borderId="29" xfId="0" applyFill="1" applyBorder="1" applyAlignment="1">
      <alignment wrapText="1"/>
    </xf>
    <xf numFmtId="0" fontId="0" fillId="6" borderId="30" xfId="0" applyFill="1" applyBorder="1" applyAlignment="1">
      <alignment wrapText="1"/>
    </xf>
    <xf numFmtId="0" fontId="0" fillId="6" borderId="31" xfId="0" applyFill="1" applyBorder="1" applyAlignment="1">
      <alignment wrapText="1"/>
    </xf>
    <xf numFmtId="0" fontId="0" fillId="6" borderId="32" xfId="0" applyFill="1" applyBorder="1" applyAlignment="1">
      <alignment wrapText="1"/>
    </xf>
    <xf numFmtId="0" fontId="0" fillId="6" borderId="0" xfId="0" applyFill="1" applyBorder="1" applyAlignment="1">
      <alignment wrapText="1"/>
    </xf>
    <xf numFmtId="0" fontId="0" fillId="6" borderId="33" xfId="0" applyFill="1" applyBorder="1" applyAlignment="1">
      <alignment wrapText="1"/>
    </xf>
    <xf numFmtId="0" fontId="0" fillId="6" borderId="34" xfId="0" applyFill="1" applyBorder="1" applyAlignment="1">
      <alignment wrapText="1"/>
    </xf>
    <xf numFmtId="0" fontId="0" fillId="6" borderId="35" xfId="0" applyFill="1" applyBorder="1" applyAlignment="1">
      <alignment wrapText="1"/>
    </xf>
    <xf numFmtId="0" fontId="0" fillId="6" borderId="36" xfId="0" applyFill="1" applyBorder="1" applyAlignment="1">
      <alignment wrapText="1"/>
    </xf>
    <xf numFmtId="172" fontId="0" fillId="0" borderId="24" xfId="0" applyNumberFormat="1" applyBorder="1" applyAlignment="1">
      <alignment vertical="top" wrapText="1"/>
    </xf>
    <xf numFmtId="0" fontId="0" fillId="0" borderId="0" xfId="0" applyBorder="1" applyAlignment="1">
      <alignment vertical="top" wrapText="1"/>
    </xf>
    <xf numFmtId="0" fontId="0" fillId="0" borderId="25" xfId="0" applyBorder="1" applyAlignment="1">
      <alignment vertical="top" wrapText="1"/>
    </xf>
    <xf numFmtId="0" fontId="0" fillId="0" borderId="24" xfId="0" applyBorder="1" applyAlignment="1">
      <alignment vertical="top" wrapText="1"/>
    </xf>
    <xf numFmtId="0" fontId="0" fillId="0" borderId="24" xfId="0" applyBorder="1" applyAlignment="1"/>
    <xf numFmtId="0" fontId="0" fillId="0" borderId="0" xfId="0" applyBorder="1" applyAlignment="1"/>
    <xf numFmtId="0" fontId="0" fillId="0" borderId="25" xfId="0" applyBorder="1" applyAlignment="1"/>
    <xf numFmtId="0" fontId="0" fillId="0" borderId="0" xfId="0" applyBorder="1"/>
    <xf numFmtId="0" fontId="0" fillId="0" borderId="25" xfId="0" applyBorder="1"/>
    <xf numFmtId="0" fontId="0" fillId="0" borderId="24" xfId="0" applyBorder="1"/>
    <xf numFmtId="0" fontId="0" fillId="3" borderId="24" xfId="0" applyNumberFormat="1" applyFill="1" applyBorder="1" applyAlignment="1">
      <alignment vertical="top" wrapText="1"/>
    </xf>
    <xf numFmtId="0" fontId="0" fillId="3" borderId="0" xfId="0" applyFill="1" applyBorder="1" applyAlignment="1">
      <alignment vertical="top" wrapText="1"/>
    </xf>
    <xf numFmtId="0" fontId="0" fillId="3" borderId="25" xfId="0" applyFill="1" applyBorder="1" applyAlignment="1">
      <alignment vertical="top" wrapText="1"/>
    </xf>
    <xf numFmtId="0" fontId="0" fillId="3" borderId="24" xfId="0" applyFill="1" applyBorder="1" applyAlignment="1">
      <alignment vertical="top" wrapText="1"/>
    </xf>
    <xf numFmtId="0" fontId="0" fillId="3" borderId="26" xfId="0" applyFill="1" applyBorder="1" applyAlignment="1">
      <alignment vertical="top" wrapText="1"/>
    </xf>
    <xf numFmtId="0" fontId="0" fillId="3" borderId="27" xfId="0" applyFill="1" applyBorder="1" applyAlignment="1">
      <alignment vertical="top" wrapText="1"/>
    </xf>
    <xf numFmtId="0" fontId="0" fillId="3" borderId="28" xfId="0" applyFill="1" applyBorder="1" applyAlignment="1">
      <alignment vertical="top" wrapText="1"/>
    </xf>
    <xf numFmtId="172" fontId="4" fillId="3" borderId="37" xfId="0" applyNumberFormat="1" applyFont="1" applyFill="1" applyBorder="1" applyAlignment="1"/>
    <xf numFmtId="0" fontId="0" fillId="3" borderId="38" xfId="0" applyFill="1" applyBorder="1" applyAlignment="1"/>
    <xf numFmtId="0" fontId="0" fillId="3" borderId="39" xfId="0" applyFill="1" applyBorder="1" applyAlignment="1"/>
    <xf numFmtId="0" fontId="1" fillId="3" borderId="40" xfId="0" applyFont="1" applyFill="1" applyBorder="1" applyAlignment="1" applyProtection="1">
      <alignment horizontal="left"/>
    </xf>
    <xf numFmtId="0" fontId="1" fillId="3" borderId="41" xfId="0" applyFont="1" applyFill="1" applyBorder="1" applyAlignment="1"/>
    <xf numFmtId="0" fontId="1" fillId="3" borderId="38" xfId="0" applyFont="1" applyFill="1" applyBorder="1" applyAlignment="1"/>
    <xf numFmtId="0" fontId="1" fillId="3" borderId="39" xfId="0" applyFont="1" applyFill="1" applyBorder="1" applyAlignment="1"/>
    <xf numFmtId="0" fontId="1" fillId="0" borderId="0" xfId="0" applyFont="1" applyBorder="1" applyAlignment="1">
      <alignment wrapText="1"/>
    </xf>
    <xf numFmtId="0" fontId="1" fillId="0" borderId="0" xfId="0" applyFont="1" applyAlignment="1">
      <alignment wrapText="1"/>
    </xf>
    <xf numFmtId="0" fontId="1" fillId="10" borderId="0" xfId="0" applyFont="1" applyFill="1" applyBorder="1" applyAlignment="1">
      <alignment wrapText="1"/>
    </xf>
    <xf numFmtId="0" fontId="1" fillId="10" borderId="0" xfId="0" applyFont="1" applyFill="1" applyAlignment="1">
      <alignment wrapText="1"/>
    </xf>
    <xf numFmtId="0" fontId="1" fillId="10" borderId="12" xfId="0" applyFont="1" applyFill="1" applyBorder="1" applyAlignment="1">
      <alignment wrapText="1"/>
    </xf>
    <xf numFmtId="0" fontId="0" fillId="0" borderId="0" xfId="0" applyAlignment="1">
      <alignment wrapText="1"/>
    </xf>
    <xf numFmtId="0" fontId="1" fillId="6" borderId="12" xfId="0" applyFont="1" applyFill="1" applyBorder="1" applyAlignment="1">
      <alignment wrapText="1"/>
    </xf>
    <xf numFmtId="0" fontId="1" fillId="6" borderId="0" xfId="0" applyFont="1" applyFill="1" applyBorder="1" applyAlignment="1">
      <alignment wrapText="1"/>
    </xf>
    <xf numFmtId="0" fontId="1" fillId="5" borderId="20" xfId="0" applyFont="1" applyFill="1" applyBorder="1" applyAlignment="1">
      <alignment wrapText="1"/>
    </xf>
    <xf numFmtId="0" fontId="1" fillId="5" borderId="6" xfId="0" applyFont="1" applyFill="1" applyBorder="1" applyAlignment="1">
      <alignment wrapText="1"/>
    </xf>
    <xf numFmtId="0" fontId="0" fillId="10" borderId="7" xfId="0" applyFill="1" applyBorder="1" applyAlignment="1"/>
    <xf numFmtId="0" fontId="0" fillId="0" borderId="8" xfId="0" applyBorder="1" applyAlignment="1"/>
    <xf numFmtId="0" fontId="0" fillId="6" borderId="44" xfId="0" applyFill="1" applyBorder="1" applyAlignment="1"/>
    <xf numFmtId="0" fontId="0" fillId="0" borderId="36" xfId="0" applyBorder="1" applyAlignment="1"/>
    <xf numFmtId="0" fontId="5" fillId="6" borderId="0" xfId="0" applyFont="1" applyFill="1" applyBorder="1" applyAlignment="1">
      <alignment horizontal="center"/>
    </xf>
    <xf numFmtId="0" fontId="0" fillId="6" borderId="0" xfId="0" applyFill="1" applyAlignment="1">
      <alignment horizontal="center"/>
    </xf>
    <xf numFmtId="0" fontId="5" fillId="3" borderId="0" xfId="0" applyFont="1" applyFill="1" applyBorder="1" applyAlignment="1">
      <alignment horizontal="center"/>
    </xf>
    <xf numFmtId="0" fontId="0" fillId="3" borderId="0" xfId="0" applyFill="1" applyAlignment="1">
      <alignment horizontal="center"/>
    </xf>
    <xf numFmtId="0" fontId="0" fillId="0" borderId="0" xfId="0" applyAlignment="1"/>
    <xf numFmtId="0" fontId="4" fillId="2" borderId="0" xfId="0" applyFont="1" applyFill="1" applyAlignment="1">
      <alignment horizontal="left"/>
    </xf>
    <xf numFmtId="0" fontId="0" fillId="0" borderId="0" xfId="0" applyAlignment="1">
      <alignment horizontal="left"/>
    </xf>
    <xf numFmtId="0" fontId="1" fillId="5" borderId="0" xfId="0" applyFont="1" applyFill="1" applyBorder="1" applyAlignment="1">
      <alignment wrapText="1"/>
    </xf>
    <xf numFmtId="0" fontId="1" fillId="5" borderId="0" xfId="0" applyFont="1" applyFill="1" applyAlignment="1">
      <alignment wrapText="1"/>
    </xf>
    <xf numFmtId="0" fontId="4" fillId="10" borderId="9" xfId="0" applyFont="1" applyFill="1" applyBorder="1" applyAlignment="1">
      <alignment horizontal="center"/>
    </xf>
    <xf numFmtId="0" fontId="0" fillId="0" borderId="12" xfId="0" applyBorder="1" applyAlignment="1"/>
    <xf numFmtId="0" fontId="0" fillId="0" borderId="42" xfId="0" applyBorder="1" applyAlignment="1"/>
    <xf numFmtId="0" fontId="0" fillId="0" borderId="43" xfId="0" applyBorder="1" applyAlignment="1"/>
  </cellXfs>
  <cellStyles count="2">
    <cellStyle name="BlankZero"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7113245871915026E-2"/>
          <c:y val="5.3956834532374098E-2"/>
          <c:w val="0.93665723229940645"/>
          <c:h val="0.85251798561151082"/>
        </c:manualLayout>
      </c:layout>
      <c:barChart>
        <c:barDir val="col"/>
        <c:grouping val="stacked"/>
        <c:ser>
          <c:idx val="0"/>
          <c:order val="0"/>
          <c:tx>
            <c:v>Gas</c:v>
          </c:tx>
          <c:spPr>
            <a:solidFill>
              <a:srgbClr val="99CCFF"/>
            </a:solidFill>
            <a:ln w="12700">
              <a:solidFill>
                <a:srgbClr val="000000"/>
              </a:solidFill>
              <a:prstDash val="solid"/>
            </a:ln>
          </c:spPr>
          <c:dLbls>
            <c:spPr>
              <a:noFill/>
              <a:ln w="25400">
                <a:noFill/>
              </a:ln>
            </c:spPr>
            <c:txPr>
              <a:bodyPr/>
              <a:lstStyle/>
              <a:p>
                <a:pPr>
                  <a:defRPr sz="900" b="0" i="0" u="none" strike="noStrike" baseline="0">
                    <a:solidFill>
                      <a:srgbClr val="000000"/>
                    </a:solidFill>
                    <a:latin typeface="Arial"/>
                    <a:ea typeface="Arial"/>
                    <a:cs typeface="Arial"/>
                  </a:defRPr>
                </a:pPr>
                <a:endParaRPr lang="en-US"/>
              </a:p>
            </c:txPr>
            <c:showVal val="1"/>
          </c:dLbls>
          <c:cat>
            <c:numRef>
              <c:f>Sheet2!$A$3:$A$31</c:f>
              <c:numCache>
                <c:formatCode>dd/mm/yyyy</c:formatCode>
                <c:ptCount val="29"/>
              </c:numCache>
            </c:numRef>
          </c:cat>
          <c:val>
            <c:numRef>
              <c:f>Sheet2!$E$4:$E$31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1"/>
          <c:order val="1"/>
          <c:tx>
            <c:v>Electricity</c:v>
          </c:tx>
          <c:spPr>
            <a:solidFill>
              <a:srgbClr val="CCFFCC"/>
            </a:solidFill>
            <a:ln w="12700">
              <a:solidFill>
                <a:srgbClr val="000000"/>
              </a:solidFill>
              <a:prstDash val="solid"/>
            </a:ln>
          </c:spPr>
          <c:dLbls>
            <c:spPr>
              <a:noFill/>
              <a:ln w="25400">
                <a:noFill/>
              </a:ln>
            </c:spPr>
            <c:txPr>
              <a:bodyPr/>
              <a:lstStyle/>
              <a:p>
                <a:pPr>
                  <a:defRPr sz="900" b="0" i="0" u="none" strike="noStrike" baseline="0">
                    <a:solidFill>
                      <a:srgbClr val="000000"/>
                    </a:solidFill>
                    <a:latin typeface="Arial"/>
                    <a:ea typeface="Arial"/>
                    <a:cs typeface="Arial"/>
                  </a:defRPr>
                </a:pPr>
                <a:endParaRPr lang="en-US"/>
              </a:p>
            </c:txPr>
            <c:showVal val="1"/>
          </c:dLbls>
          <c:cat>
            <c:numRef>
              <c:f>Sheet2!$A$3:$A$31</c:f>
              <c:numCache>
                <c:formatCode>dd/mm/yyyy</c:formatCode>
                <c:ptCount val="29"/>
              </c:numCache>
            </c:numRef>
          </c:cat>
          <c:val>
            <c:numRef>
              <c:f>Sheet2!$L$4:$L$31</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dLbls>
          <c:showVal val="1"/>
        </c:dLbls>
        <c:overlap val="100"/>
        <c:axId val="35917184"/>
        <c:axId val="35964032"/>
      </c:barChart>
      <c:catAx>
        <c:axId val="35917184"/>
        <c:scaling>
          <c:orientation val="minMax"/>
        </c:scaling>
        <c:axPos val="b"/>
        <c:numFmt formatCode="dd/mm/yyyy"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964032"/>
        <c:crosses val="autoZero"/>
        <c:auto val="1"/>
        <c:lblAlgn val="ctr"/>
        <c:lblOffset val="100"/>
        <c:tickLblSkip val="1"/>
        <c:tickMarkSkip val="1"/>
      </c:catAx>
      <c:valAx>
        <c:axId val="35964032"/>
        <c:scaling>
          <c:orientation val="minMax"/>
        </c:scaling>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t>kWh</a:t>
                </a:r>
              </a:p>
            </c:rich>
          </c:tx>
          <c:layout>
            <c:manualLayout>
              <c:xMode val="edge"/>
              <c:yMode val="edge"/>
              <c:x val="1.6614762435466189E-2"/>
              <c:y val="0.42086330935251798"/>
            </c:manualLayout>
          </c:layout>
          <c:spPr>
            <a:noFill/>
            <a:ln w="25400">
              <a:noFill/>
            </a:ln>
          </c:spPr>
        </c:title>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917184"/>
        <c:crossesAt val="1"/>
        <c:crossBetween val="midCat"/>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9689491226598111E-2"/>
          <c:y val="5.1020577635315804E-2"/>
          <c:w val="0.94306513557147664"/>
          <c:h val="0.86054707611565995"/>
        </c:manualLayout>
      </c:layout>
      <c:barChart>
        <c:barDir val="col"/>
        <c:grouping val="stacked"/>
        <c:ser>
          <c:idx val="0"/>
          <c:order val="0"/>
          <c:tx>
            <c:v>Gas</c:v>
          </c:tx>
          <c:spPr>
            <a:solidFill>
              <a:srgbClr val="99CCFF"/>
            </a:solidFill>
            <a:ln w="12700">
              <a:solidFill>
                <a:srgbClr val="000000"/>
              </a:solidFill>
              <a:prstDash val="solid"/>
            </a:ln>
          </c:spPr>
          <c:dLbls>
            <c:spPr>
              <a:noFill/>
              <a:ln w="25400">
                <a:noFill/>
              </a:ln>
            </c:spPr>
            <c:txPr>
              <a:bodyPr/>
              <a:lstStyle/>
              <a:p>
                <a:pPr>
                  <a:defRPr sz="900" b="0" i="0" u="none" strike="noStrike" baseline="0">
                    <a:solidFill>
                      <a:srgbClr val="000000"/>
                    </a:solidFill>
                    <a:latin typeface="Arial"/>
                    <a:ea typeface="Arial"/>
                    <a:cs typeface="Arial"/>
                  </a:defRPr>
                </a:pPr>
                <a:endParaRPr lang="en-US"/>
              </a:p>
            </c:txPr>
            <c:showVal val="1"/>
          </c:dLbls>
          <c:cat>
            <c:numRef>
              <c:f>Sheet2!$A$3:$A$31</c:f>
              <c:numCache>
                <c:formatCode>dd/mm/yyyy</c:formatCode>
                <c:ptCount val="29"/>
              </c:numCache>
            </c:numRef>
          </c:cat>
          <c:val>
            <c:numRef>
              <c:f>Sheet2!$J$4:$J$31</c:f>
              <c:numCache>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1"/>
          <c:order val="1"/>
          <c:tx>
            <c:v>Electricity</c:v>
          </c:tx>
          <c:spPr>
            <a:solidFill>
              <a:srgbClr val="CCFFCC"/>
            </a:solidFill>
            <a:ln w="12700">
              <a:solidFill>
                <a:srgbClr val="000000"/>
              </a:solidFill>
              <a:prstDash val="solid"/>
            </a:ln>
          </c:spPr>
          <c:dLbls>
            <c:spPr>
              <a:noFill/>
              <a:ln w="25400">
                <a:noFill/>
              </a:ln>
            </c:spPr>
            <c:txPr>
              <a:bodyPr/>
              <a:lstStyle/>
              <a:p>
                <a:pPr>
                  <a:defRPr sz="900" b="0" i="0" u="none" strike="noStrike" baseline="0">
                    <a:solidFill>
                      <a:srgbClr val="000000"/>
                    </a:solidFill>
                    <a:latin typeface="Arial"/>
                    <a:ea typeface="Arial"/>
                    <a:cs typeface="Arial"/>
                  </a:defRPr>
                </a:pPr>
                <a:endParaRPr lang="en-US"/>
              </a:p>
            </c:txPr>
            <c:showVal val="1"/>
          </c:dLbls>
          <c:cat>
            <c:numRef>
              <c:f>Sheet2!$A$3:$A$31</c:f>
              <c:numCache>
                <c:formatCode>dd/mm/yyyy</c:formatCode>
                <c:ptCount val="29"/>
              </c:numCache>
            </c:numRef>
          </c:cat>
          <c:val>
            <c:numRef>
              <c:f>Sheet2!$Q$4:$Q$31</c:f>
              <c:numCache>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dLbls>
          <c:showVal val="1"/>
        </c:dLbls>
        <c:overlap val="100"/>
        <c:axId val="45811584"/>
        <c:axId val="45813120"/>
      </c:barChart>
      <c:catAx>
        <c:axId val="45811584"/>
        <c:scaling>
          <c:orientation val="minMax"/>
        </c:scaling>
        <c:axPos val="b"/>
        <c:numFmt formatCode="dd/mm/yyyy"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813120"/>
        <c:crosses val="autoZero"/>
        <c:auto val="1"/>
        <c:lblAlgn val="ctr"/>
        <c:lblOffset val="100"/>
        <c:tickLblSkip val="1"/>
        <c:tickMarkSkip val="1"/>
      </c:catAx>
      <c:valAx>
        <c:axId val="45813120"/>
        <c:scaling>
          <c:orientation val="minMax"/>
        </c:scaling>
        <c:axPos val="l"/>
        <c:majorGridlines>
          <c:spPr>
            <a:ln w="3175">
              <a:solidFill>
                <a:srgbClr val="C0C0C0"/>
              </a:solidFill>
              <a:prstDash val="solid"/>
            </a:ln>
          </c:spPr>
        </c:majorGridlines>
        <c:title>
          <c:tx>
            <c:rich>
              <a:bodyPr/>
              <a:lstStyle/>
              <a:p>
                <a:pPr>
                  <a:defRPr sz="1025" b="1" i="0" u="none" strike="noStrike" baseline="0">
                    <a:solidFill>
                      <a:srgbClr val="000000"/>
                    </a:solidFill>
                    <a:latin typeface="Arial"/>
                    <a:ea typeface="Arial"/>
                    <a:cs typeface="Arial"/>
                  </a:defRPr>
                </a:pPr>
                <a:r>
                  <a:t>Cost</a:t>
                </a:r>
              </a:p>
            </c:rich>
          </c:tx>
          <c:layout>
            <c:manualLayout>
              <c:xMode val="edge"/>
              <c:yMode val="edge"/>
              <c:x val="5.1759886694373036E-3"/>
              <c:y val="0.41836873660958962"/>
            </c:manualLayout>
          </c:layout>
          <c:spPr>
            <a:noFill/>
            <a:ln w="25400">
              <a:noFill/>
            </a:ln>
          </c:spPr>
        </c:title>
        <c:numFmt formatCode="&quot;£&quot;#,##0.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5811584"/>
        <c:crossesAt val="1"/>
        <c:crossBetween val="midCat"/>
        <c:majorUnit val="25"/>
        <c:minorUnit val="1"/>
      </c:valAx>
      <c:spPr>
        <a:no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47625</xdr:rowOff>
    </xdr:from>
    <xdr:to>
      <xdr:col>15</xdr:col>
      <xdr:colOff>66675</xdr:colOff>
      <xdr:row>16</xdr:row>
      <xdr:rowOff>66675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16</xdr:row>
      <xdr:rowOff>133350</xdr:rowOff>
    </xdr:from>
    <xdr:to>
      <xdr:col>15</xdr:col>
      <xdr:colOff>85725</xdr:colOff>
      <xdr:row>34</xdr:row>
      <xdr:rowOff>19050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K38"/>
  <sheetViews>
    <sheetView showGridLines="0" tabSelected="1" workbookViewId="0">
      <selection activeCell="C4" sqref="C4"/>
    </sheetView>
  </sheetViews>
  <sheetFormatPr defaultRowHeight="12.75"/>
  <cols>
    <col min="1" max="1" width="6.28515625" customWidth="1"/>
    <col min="2" max="2" width="25.85546875" customWidth="1"/>
    <col min="3" max="3" width="8.5703125" style="4" customWidth="1"/>
    <col min="4" max="4" width="25.42578125" customWidth="1"/>
    <col min="5" max="5" width="6.7109375" customWidth="1"/>
    <col min="6" max="6" width="9" customWidth="1"/>
    <col min="7" max="7" width="6.85546875" customWidth="1"/>
    <col min="8" max="8" width="23.85546875" style="5" customWidth="1"/>
    <col min="9" max="9" width="8" customWidth="1"/>
    <col min="10" max="10" width="8.85546875" customWidth="1"/>
    <col min="11" max="11" width="8.42578125" customWidth="1"/>
  </cols>
  <sheetData>
    <row r="1" spans="1:11">
      <c r="A1" s="99" t="s">
        <v>59</v>
      </c>
      <c r="B1" s="100"/>
      <c r="C1" s="100"/>
      <c r="D1" s="101"/>
    </row>
    <row r="2" spans="1:11">
      <c r="A2" s="102"/>
      <c r="B2" s="103"/>
      <c r="C2" s="103"/>
      <c r="D2" s="104"/>
    </row>
    <row r="3" spans="1:11" ht="13.5" thickBot="1">
      <c r="A3" s="105"/>
      <c r="B3" s="106"/>
      <c r="C3" s="103"/>
      <c r="D3" s="107"/>
    </row>
    <row r="4" spans="1:11">
      <c r="B4" s="75" t="s">
        <v>8</v>
      </c>
      <c r="C4" s="89">
        <v>10.96</v>
      </c>
      <c r="D4" s="74" t="s">
        <v>37</v>
      </c>
      <c r="E4" s="7">
        <f ca="1">SUM(ESC*31/100)</f>
        <v>3.3976000000000006</v>
      </c>
      <c r="F4" s="78" t="s">
        <v>13</v>
      </c>
      <c r="G4" s="7">
        <f ca="1">SUM(E4+E4*VATR)</f>
        <v>3.5674800000000007</v>
      </c>
      <c r="H4" s="74" t="s">
        <v>39</v>
      </c>
      <c r="I4" s="7">
        <f ca="1">SUM(ESC*365/100)</f>
        <v>40.003999999999998</v>
      </c>
      <c r="J4" s="78" t="s">
        <v>13</v>
      </c>
      <c r="K4" s="7">
        <f ca="1">SUM(I4+I4*VATR)</f>
        <v>42.004199999999997</v>
      </c>
    </row>
    <row r="5" spans="1:11" ht="13.5" thickBot="1">
      <c r="B5" s="75" t="s">
        <v>9</v>
      </c>
      <c r="C5" s="89">
        <v>27.4</v>
      </c>
      <c r="D5" s="74" t="s">
        <v>38</v>
      </c>
      <c r="E5" s="7">
        <f ca="1">SUM(GSC*31/100)</f>
        <v>8.4939999999999998</v>
      </c>
      <c r="F5" s="78" t="s">
        <v>13</v>
      </c>
      <c r="G5" s="7">
        <f ca="1">SUM(E5+E5*VATR)</f>
        <v>8.9186999999999994</v>
      </c>
      <c r="H5" s="74" t="s">
        <v>40</v>
      </c>
      <c r="I5" s="7">
        <f ca="1">SUM(GSC*365/100)</f>
        <v>100.01</v>
      </c>
      <c r="J5" s="78" t="s">
        <v>13</v>
      </c>
      <c r="K5" s="7">
        <f ca="1">SUM(I5+I5*VATR)</f>
        <v>105.01050000000001</v>
      </c>
    </row>
    <row r="6" spans="1:11" ht="13.5" thickBot="1">
      <c r="D6" s="74" t="s">
        <v>41</v>
      </c>
      <c r="E6" s="14">
        <f>E5+E4</f>
        <v>11.8916</v>
      </c>
      <c r="F6" s="78" t="s">
        <v>13</v>
      </c>
      <c r="G6" s="14">
        <f>G4+G5</f>
        <v>12.486180000000001</v>
      </c>
      <c r="H6" s="74" t="s">
        <v>42</v>
      </c>
      <c r="I6" s="14">
        <f>I5+I4</f>
        <v>140.01400000000001</v>
      </c>
      <c r="J6" s="78" t="s">
        <v>13</v>
      </c>
      <c r="K6" s="14">
        <f>K4+K5</f>
        <v>147.0147</v>
      </c>
    </row>
    <row r="7" spans="1:11">
      <c r="B7" s="75" t="s">
        <v>10</v>
      </c>
      <c r="C7" s="89">
        <v>16.36</v>
      </c>
      <c r="D7" s="8"/>
      <c r="E7" s="8"/>
      <c r="F7" s="8"/>
      <c r="G7" s="8"/>
    </row>
    <row r="8" spans="1:11">
      <c r="B8" s="75" t="s">
        <v>11</v>
      </c>
      <c r="C8" s="89">
        <v>4.4269999999999996</v>
      </c>
      <c r="D8" s="8"/>
      <c r="E8" s="8"/>
      <c r="F8" s="8"/>
      <c r="G8" s="8"/>
    </row>
    <row r="9" spans="1:11" ht="13.5" thickBot="1">
      <c r="D9" s="39"/>
      <c r="E9" s="35"/>
      <c r="F9" s="35"/>
      <c r="G9" s="35"/>
      <c r="H9" s="35"/>
    </row>
    <row r="10" spans="1:11" ht="13.5" thickBot="1">
      <c r="A10" s="128" t="s">
        <v>30</v>
      </c>
      <c r="B10" s="129"/>
      <c r="C10" s="130"/>
      <c r="D10" s="130"/>
      <c r="E10" s="130"/>
      <c r="F10" s="130"/>
      <c r="G10" s="130"/>
      <c r="H10" s="131"/>
    </row>
    <row r="11" spans="1:11" ht="13.5" thickBot="1">
      <c r="A11" s="77" t="s">
        <v>31</v>
      </c>
      <c r="B11" s="76" t="s">
        <v>21</v>
      </c>
      <c r="C11" s="81">
        <v>39.799999999999997</v>
      </c>
      <c r="D11" s="118" t="s">
        <v>36</v>
      </c>
      <c r="E11" s="119"/>
      <c r="F11" s="119"/>
      <c r="G11" s="119"/>
      <c r="H11" s="120"/>
    </row>
    <row r="12" spans="1:11" ht="13.5" thickBot="1">
      <c r="A12" s="77" t="s">
        <v>34</v>
      </c>
      <c r="B12" s="76" t="s">
        <v>22</v>
      </c>
      <c r="C12" s="82">
        <v>1.02264</v>
      </c>
      <c r="D12" s="121"/>
      <c r="E12" s="119"/>
      <c r="F12" s="119"/>
      <c r="G12" s="119"/>
      <c r="H12" s="120"/>
    </row>
    <row r="13" spans="1:11" ht="13.5" thickBot="1">
      <c r="A13" s="77" t="s">
        <v>32</v>
      </c>
      <c r="B13" s="77" t="s">
        <v>23</v>
      </c>
      <c r="C13" s="81">
        <v>3.6</v>
      </c>
      <c r="D13" s="121"/>
      <c r="E13" s="119"/>
      <c r="F13" s="119"/>
      <c r="G13" s="119"/>
      <c r="H13" s="120"/>
    </row>
    <row r="14" spans="1:11" ht="13.5" thickBot="1">
      <c r="A14" s="77" t="s">
        <v>33</v>
      </c>
      <c r="B14" s="74" t="s">
        <v>28</v>
      </c>
      <c r="C14" s="79">
        <f ca="1">CV*CF/KCF</f>
        <v>11.305853333333332</v>
      </c>
      <c r="D14" s="122"/>
      <c r="E14" s="123"/>
      <c r="F14" s="123"/>
      <c r="G14" s="123"/>
      <c r="H14" s="124"/>
    </row>
    <row r="15" spans="1:11" ht="13.5" thickBot="1"/>
    <row r="16" spans="1:11" ht="13.5" thickBot="1">
      <c r="B16" s="75" t="s">
        <v>12</v>
      </c>
      <c r="C16" s="80">
        <v>0.05</v>
      </c>
    </row>
    <row r="18" spans="3:8" ht="13.5" thickBot="1"/>
    <row r="19" spans="3:8">
      <c r="C19" s="125" t="s">
        <v>35</v>
      </c>
      <c r="D19" s="126"/>
      <c r="E19" s="126"/>
      <c r="F19" s="126"/>
      <c r="G19" s="126"/>
      <c r="H19" s="127"/>
    </row>
    <row r="20" spans="3:8">
      <c r="C20" s="96" t="s">
        <v>60</v>
      </c>
      <c r="D20" s="97"/>
      <c r="E20" s="97"/>
      <c r="F20" s="97"/>
      <c r="G20" s="97"/>
      <c r="H20" s="98"/>
    </row>
    <row r="21" spans="3:8" ht="12.75" customHeight="1">
      <c r="C21" s="108" t="s">
        <v>69</v>
      </c>
      <c r="D21" s="115"/>
      <c r="E21" s="115"/>
      <c r="F21" s="115"/>
      <c r="G21" s="115"/>
      <c r="H21" s="116"/>
    </row>
    <row r="22" spans="3:8">
      <c r="C22" s="117"/>
      <c r="D22" s="115"/>
      <c r="E22" s="115"/>
      <c r="F22" s="115"/>
      <c r="G22" s="115"/>
      <c r="H22" s="116"/>
    </row>
    <row r="23" spans="3:8">
      <c r="C23" s="117"/>
      <c r="D23" s="115"/>
      <c r="E23" s="115"/>
      <c r="F23" s="115"/>
      <c r="G23" s="115"/>
      <c r="H23" s="116"/>
    </row>
    <row r="24" spans="3:8" ht="12.75" customHeight="1">
      <c r="C24" s="108" t="s">
        <v>61</v>
      </c>
      <c r="D24" s="91"/>
      <c r="E24" s="91"/>
      <c r="F24" s="91"/>
      <c r="G24" s="91"/>
      <c r="H24" s="92"/>
    </row>
    <row r="25" spans="3:8">
      <c r="C25" s="90"/>
      <c r="D25" s="91"/>
      <c r="E25" s="91"/>
      <c r="F25" s="91"/>
      <c r="G25" s="91"/>
      <c r="H25" s="92"/>
    </row>
    <row r="26" spans="3:8">
      <c r="C26" s="90"/>
      <c r="D26" s="91"/>
      <c r="E26" s="91"/>
      <c r="F26" s="91"/>
      <c r="G26" s="91"/>
      <c r="H26" s="92"/>
    </row>
    <row r="27" spans="3:8" ht="12.75" customHeight="1">
      <c r="C27" s="108" t="s">
        <v>70</v>
      </c>
      <c r="D27" s="109"/>
      <c r="E27" s="109"/>
      <c r="F27" s="109"/>
      <c r="G27" s="109"/>
      <c r="H27" s="110"/>
    </row>
    <row r="28" spans="3:8">
      <c r="C28" s="111"/>
      <c r="D28" s="109"/>
      <c r="E28" s="109"/>
      <c r="F28" s="109"/>
      <c r="G28" s="109"/>
      <c r="H28" s="110"/>
    </row>
    <row r="29" spans="3:8">
      <c r="C29" s="111"/>
      <c r="D29" s="109"/>
      <c r="E29" s="109"/>
      <c r="F29" s="109"/>
      <c r="G29" s="109"/>
      <c r="H29" s="110"/>
    </row>
    <row r="30" spans="3:8">
      <c r="C30" s="108" t="s">
        <v>62</v>
      </c>
      <c r="D30" s="109"/>
      <c r="E30" s="109"/>
      <c r="F30" s="109"/>
      <c r="G30" s="109"/>
      <c r="H30" s="110"/>
    </row>
    <row r="31" spans="3:8">
      <c r="C31" s="112"/>
      <c r="D31" s="113"/>
      <c r="E31" s="113"/>
      <c r="F31" s="113"/>
      <c r="G31" s="113"/>
      <c r="H31" s="114"/>
    </row>
    <row r="32" spans="3:8">
      <c r="C32" s="112"/>
      <c r="D32" s="113"/>
      <c r="E32" s="113"/>
      <c r="F32" s="113"/>
      <c r="G32" s="113"/>
      <c r="H32" s="114"/>
    </row>
    <row r="33" spans="3:8" ht="12.75" customHeight="1">
      <c r="C33" s="112"/>
      <c r="D33" s="113"/>
      <c r="E33" s="113"/>
      <c r="F33" s="113"/>
      <c r="G33" s="113"/>
      <c r="H33" s="114"/>
    </row>
    <row r="34" spans="3:8">
      <c r="C34" s="112"/>
      <c r="D34" s="113"/>
      <c r="E34" s="113"/>
      <c r="F34" s="113"/>
      <c r="G34" s="113"/>
      <c r="H34" s="114"/>
    </row>
    <row r="35" spans="3:8">
      <c r="C35" s="112"/>
      <c r="D35" s="113"/>
      <c r="E35" s="113"/>
      <c r="F35" s="113"/>
      <c r="G35" s="113"/>
      <c r="H35" s="114"/>
    </row>
    <row r="36" spans="3:8">
      <c r="C36" s="90" t="s">
        <v>68</v>
      </c>
      <c r="D36" s="91"/>
      <c r="E36" s="91"/>
      <c r="F36" s="91"/>
      <c r="G36" s="91"/>
      <c r="H36" s="92"/>
    </row>
    <row r="37" spans="3:8">
      <c r="C37" s="90"/>
      <c r="D37" s="91"/>
      <c r="E37" s="91"/>
      <c r="F37" s="91"/>
      <c r="G37" s="91"/>
      <c r="H37" s="92"/>
    </row>
    <row r="38" spans="3:8" ht="13.5" thickBot="1">
      <c r="C38" s="93"/>
      <c r="D38" s="94"/>
      <c r="E38" s="94"/>
      <c r="F38" s="94"/>
      <c r="G38" s="94"/>
      <c r="H38" s="95"/>
    </row>
  </sheetData>
  <sheetProtection sheet="1" objects="1" scenarios="1" selectLockedCells="1"/>
  <mergeCells count="10">
    <mergeCell ref="C36:H38"/>
    <mergeCell ref="C20:H20"/>
    <mergeCell ref="A1:D3"/>
    <mergeCell ref="C27:H29"/>
    <mergeCell ref="C30:H35"/>
    <mergeCell ref="C24:H26"/>
    <mergeCell ref="C21:H23"/>
    <mergeCell ref="D11:H14"/>
    <mergeCell ref="C19:H19"/>
    <mergeCell ref="A10:H10"/>
  </mergeCells>
  <phoneticPr fontId="2" type="noConversion"/>
  <pageMargins left="0.75" right="0.75" top="1" bottom="1" header="0.5" footer="0.5"/>
  <pageSetup paperSize="9"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dimension ref="A1:AF32"/>
  <sheetViews>
    <sheetView showGridLines="0" workbookViewId="0">
      <selection activeCell="A3" sqref="A3"/>
    </sheetView>
  </sheetViews>
  <sheetFormatPr defaultRowHeight="12.75"/>
  <cols>
    <col min="1" max="1" width="10.5703125" customWidth="1"/>
    <col min="2" max="2" width="5.140625" style="31" customWidth="1"/>
    <col min="3" max="3" width="8.42578125" customWidth="1"/>
    <col min="4" max="4" width="5.42578125" customWidth="1"/>
    <col min="5" max="5" width="7.140625" customWidth="1"/>
    <col min="6" max="6" width="8.85546875" hidden="1" customWidth="1"/>
    <col min="7" max="7" width="9" hidden="1" customWidth="1"/>
    <col min="8" max="8" width="9.140625" hidden="1" customWidth="1"/>
    <col min="9" max="9" width="8.140625" hidden="1" customWidth="1"/>
    <col min="10" max="10" width="8.7109375" style="31" customWidth="1"/>
    <col min="11" max="11" width="10.140625" customWidth="1"/>
    <col min="12" max="12" width="5.7109375" customWidth="1"/>
    <col min="13" max="13" width="9" customWidth="1"/>
    <col min="14" max="14" width="10" hidden="1" customWidth="1"/>
    <col min="15" max="15" width="9.140625" hidden="1" customWidth="1"/>
    <col min="16" max="16" width="8.140625" hidden="1" customWidth="1"/>
    <col min="17" max="18" width="9.140625" style="31"/>
    <col min="19" max="19" width="3" customWidth="1"/>
    <col min="20" max="20" width="5.42578125" customWidth="1"/>
    <col min="21" max="21" width="11.42578125" customWidth="1"/>
    <col min="24" max="24" width="10.140625" bestFit="1" customWidth="1"/>
    <col min="28" max="28" width="10" customWidth="1"/>
    <col min="29" max="30" width="9.5703125" customWidth="1"/>
    <col min="32" max="32" width="10.42578125" customWidth="1"/>
  </cols>
  <sheetData>
    <row r="1" spans="1:32" ht="13.5" thickBot="1">
      <c r="A1" s="28"/>
      <c r="B1" s="28"/>
      <c r="C1" s="148" t="s">
        <v>0</v>
      </c>
      <c r="D1" s="149"/>
      <c r="E1" s="149"/>
      <c r="F1" s="149"/>
      <c r="G1" s="149"/>
      <c r="H1" s="149"/>
      <c r="I1" s="149"/>
      <c r="J1" s="149"/>
      <c r="K1" s="146" t="s">
        <v>1</v>
      </c>
      <c r="L1" s="147"/>
      <c r="M1" s="147"/>
      <c r="N1" s="147"/>
      <c r="O1" s="147"/>
      <c r="P1" s="147"/>
      <c r="Q1" s="147"/>
      <c r="R1" s="20"/>
      <c r="S1" s="15"/>
      <c r="T1" s="155" t="s">
        <v>43</v>
      </c>
      <c r="U1" s="156"/>
      <c r="V1" s="157"/>
      <c r="W1" s="157"/>
      <c r="X1" s="157"/>
      <c r="Y1" s="157"/>
      <c r="Z1" s="157"/>
      <c r="AA1" s="157"/>
      <c r="AB1" s="157"/>
      <c r="AC1" s="157"/>
      <c r="AD1" s="157"/>
      <c r="AE1" s="157"/>
      <c r="AF1" s="158"/>
    </row>
    <row r="2" spans="1:32" ht="28.5" customHeight="1">
      <c r="A2" s="32" t="s">
        <v>26</v>
      </c>
      <c r="B2" s="33" t="s">
        <v>6</v>
      </c>
      <c r="C2" s="11" t="s">
        <v>7</v>
      </c>
      <c r="D2" s="10" t="s">
        <v>2</v>
      </c>
      <c r="E2" s="10" t="s">
        <v>29</v>
      </c>
      <c r="F2" s="10" t="s">
        <v>3</v>
      </c>
      <c r="G2" s="16" t="s">
        <v>24</v>
      </c>
      <c r="H2" s="6" t="s">
        <v>4</v>
      </c>
      <c r="I2" s="6" t="s">
        <v>5</v>
      </c>
      <c r="J2" s="17" t="s">
        <v>25</v>
      </c>
      <c r="K2" s="11" t="s">
        <v>7</v>
      </c>
      <c r="L2" s="10" t="s">
        <v>2</v>
      </c>
      <c r="M2" s="10" t="s">
        <v>3</v>
      </c>
      <c r="N2" s="16" t="s">
        <v>24</v>
      </c>
      <c r="O2" s="6" t="s">
        <v>4</v>
      </c>
      <c r="P2" s="6" t="s">
        <v>5</v>
      </c>
      <c r="Q2" s="30" t="s">
        <v>27</v>
      </c>
      <c r="R2" s="21" t="s">
        <v>4</v>
      </c>
      <c r="S2" s="6"/>
      <c r="T2" s="40"/>
      <c r="U2" s="41"/>
      <c r="V2" s="132" t="s">
        <v>44</v>
      </c>
      <c r="W2" s="132" t="s">
        <v>45</v>
      </c>
      <c r="X2" s="132" t="s">
        <v>51</v>
      </c>
      <c r="Y2" s="132" t="s">
        <v>52</v>
      </c>
      <c r="Z2" s="153" t="s">
        <v>53</v>
      </c>
      <c r="AA2" s="132" t="s">
        <v>54</v>
      </c>
      <c r="AB2" s="134" t="s">
        <v>55</v>
      </c>
      <c r="AC2" s="136" t="s">
        <v>66</v>
      </c>
      <c r="AD2" s="139" t="s">
        <v>57</v>
      </c>
      <c r="AE2" s="138" t="s">
        <v>67</v>
      </c>
      <c r="AF2" s="140" t="s">
        <v>46</v>
      </c>
    </row>
    <row r="3" spans="1:32" ht="12.75" customHeight="1">
      <c r="A3" s="12"/>
      <c r="B3" s="24"/>
      <c r="C3" s="56"/>
      <c r="D3" s="24"/>
      <c r="E3" s="24"/>
      <c r="F3" s="25"/>
      <c r="G3" s="26"/>
      <c r="H3" s="25"/>
      <c r="I3" s="25"/>
      <c r="J3" s="24"/>
      <c r="K3" s="56"/>
      <c r="L3" s="24"/>
      <c r="M3" s="25"/>
      <c r="N3" s="34"/>
      <c r="O3" s="25"/>
      <c r="P3" s="25"/>
      <c r="Q3" s="19"/>
      <c r="R3" s="27"/>
      <c r="S3" s="1"/>
      <c r="T3" s="42" t="s">
        <v>47</v>
      </c>
      <c r="U3" s="43">
        <f>A3</f>
        <v>0</v>
      </c>
      <c r="V3" s="133"/>
      <c r="W3" s="133"/>
      <c r="X3" s="133"/>
      <c r="Y3" s="133"/>
      <c r="Z3" s="154"/>
      <c r="AA3" s="133"/>
      <c r="AB3" s="135"/>
      <c r="AC3" s="137"/>
      <c r="AD3" s="139"/>
      <c r="AE3" s="139"/>
      <c r="AF3" s="141"/>
    </row>
    <row r="4" spans="1:32">
      <c r="A4" s="12"/>
      <c r="B4" s="29">
        <f t="shared" ref="B4:B31" si="0">IF(A4&gt;0,IF(A4-A3&gt;=0,A4-A3,"Err1"),0)</f>
        <v>0</v>
      </c>
      <c r="C4" s="56"/>
      <c r="D4">
        <f>IF(C4&gt;0,IF(C4-C3&gt;=0,C4-C3,"Err2"),0)</f>
        <v>0</v>
      </c>
      <c r="E4" s="2">
        <f t="shared" ref="E4:E31" ca="1" si="1">D4*GKWHC</f>
        <v>0</v>
      </c>
      <c r="F4" s="1">
        <f t="shared" ref="F4:F31" ca="1" si="2">E4*GR/100</f>
        <v>0</v>
      </c>
      <c r="G4" s="3">
        <f ca="1">SUM(B4*GSC/100)</f>
        <v>0</v>
      </c>
      <c r="H4" s="1">
        <f>F4+G4</f>
        <v>0</v>
      </c>
      <c r="I4" s="1">
        <f t="shared" ref="I4:I31" ca="1" si="3">(H4*VATR)</f>
        <v>0</v>
      </c>
      <c r="J4" s="18">
        <f>H4+I4</f>
        <v>0</v>
      </c>
      <c r="K4" s="56"/>
      <c r="L4">
        <f>IF(K4&gt;0,IF(K4-K3&gt;=0,K4-K3,"Err3"),0)</f>
        <v>0</v>
      </c>
      <c r="M4" s="1">
        <f t="shared" ref="M4:M31" ca="1" si="4">L4*ER/100</f>
        <v>0</v>
      </c>
      <c r="N4" s="3">
        <f ca="1">SUM(B4*ESC/100)</f>
        <v>0</v>
      </c>
      <c r="O4" s="1">
        <f>M4+N4</f>
        <v>0</v>
      </c>
      <c r="P4" s="1">
        <f t="shared" ref="P4:P31" ca="1" si="5">O4*VATR</f>
        <v>0</v>
      </c>
      <c r="Q4" s="23">
        <f>O4+P4</f>
        <v>0</v>
      </c>
      <c r="R4" s="22">
        <f>Q4+J4</f>
        <v>0</v>
      </c>
      <c r="S4" s="1"/>
      <c r="T4" s="44" t="s">
        <v>48</v>
      </c>
      <c r="U4" s="45">
        <f>MAX(A3:A31)</f>
        <v>0</v>
      </c>
      <c r="V4" s="133"/>
      <c r="W4" s="133"/>
      <c r="X4" s="133"/>
      <c r="Y4" s="133"/>
      <c r="Z4" s="154"/>
      <c r="AA4" s="133"/>
      <c r="AB4" s="135"/>
      <c r="AC4" s="137"/>
      <c r="AD4" s="139"/>
      <c r="AE4" s="139"/>
      <c r="AF4" s="141"/>
    </row>
    <row r="5" spans="1:32" ht="12.75" customHeight="1" thickBot="1">
      <c r="A5" s="12"/>
      <c r="B5" s="29">
        <f t="shared" si="0"/>
        <v>0</v>
      </c>
      <c r="C5" s="56"/>
      <c r="D5">
        <f t="shared" ref="D5:D31" si="6">IF(C5&gt;0,IF(C5-C4&gt;=0,C5-C4,"Err2"),0)</f>
        <v>0</v>
      </c>
      <c r="E5" s="2">
        <f t="shared" ca="1" si="1"/>
        <v>0</v>
      </c>
      <c r="F5" s="1">
        <f t="shared" ca="1" si="2"/>
        <v>0</v>
      </c>
      <c r="G5" s="3">
        <f t="shared" ref="G5:G31" ca="1" si="7">SUM(B5*GSC/100)</f>
        <v>0</v>
      </c>
      <c r="H5" s="1">
        <f t="shared" ref="H5:H31" si="8">F5+G5</f>
        <v>0</v>
      </c>
      <c r="I5" s="1">
        <f t="shared" ca="1" si="3"/>
        <v>0</v>
      </c>
      <c r="J5" s="18">
        <f t="shared" ref="J5:J31" si="9">H5+I5</f>
        <v>0</v>
      </c>
      <c r="K5" s="56"/>
      <c r="L5">
        <f t="shared" ref="L5:L31" si="10">IF(K5&gt;0,IF(K5-K4&gt;=0,K5-K4,"Err3"),0)</f>
        <v>0</v>
      </c>
      <c r="M5" s="1">
        <f t="shared" ca="1" si="4"/>
        <v>0</v>
      </c>
      <c r="N5" s="3">
        <f t="shared" ref="N5:N31" ca="1" si="11">SUM(B5*ESC/100)</f>
        <v>0</v>
      </c>
      <c r="O5" s="1">
        <f t="shared" ref="O5:O31" si="12">M5+N5</f>
        <v>0</v>
      </c>
      <c r="P5" s="1">
        <f t="shared" ca="1" si="5"/>
        <v>0</v>
      </c>
      <c r="Q5" s="23">
        <f t="shared" ref="Q5:Q31" si="13">O5+P5</f>
        <v>0</v>
      </c>
      <c r="R5" s="22">
        <f t="shared" ref="R5:R31" si="14">Q5+J5</f>
        <v>0</v>
      </c>
      <c r="S5" s="1"/>
      <c r="T5" s="46" t="s">
        <v>49</v>
      </c>
      <c r="U5" s="47">
        <f>U4-U3</f>
        <v>0</v>
      </c>
      <c r="V5" s="133"/>
      <c r="W5" s="133"/>
      <c r="X5" s="133"/>
      <c r="Y5" s="133"/>
      <c r="Z5" s="154"/>
      <c r="AA5" s="133"/>
      <c r="AB5" s="135"/>
      <c r="AC5" s="137"/>
      <c r="AD5" s="139"/>
      <c r="AE5" s="139"/>
      <c r="AF5" s="141"/>
    </row>
    <row r="6" spans="1:32">
      <c r="A6" s="12"/>
      <c r="B6" s="29">
        <f t="shared" si="0"/>
        <v>0</v>
      </c>
      <c r="C6" s="56"/>
      <c r="D6">
        <f t="shared" si="6"/>
        <v>0</v>
      </c>
      <c r="E6" s="2">
        <f t="shared" ca="1" si="1"/>
        <v>0</v>
      </c>
      <c r="F6" s="1">
        <f t="shared" ca="1" si="2"/>
        <v>0</v>
      </c>
      <c r="G6" s="3">
        <f t="shared" ca="1" si="7"/>
        <v>0</v>
      </c>
      <c r="H6" s="1">
        <f t="shared" si="8"/>
        <v>0</v>
      </c>
      <c r="I6" s="1">
        <f t="shared" ca="1" si="3"/>
        <v>0</v>
      </c>
      <c r="J6" s="18">
        <f t="shared" si="9"/>
        <v>0</v>
      </c>
      <c r="K6" s="9"/>
      <c r="L6">
        <f t="shared" si="10"/>
        <v>0</v>
      </c>
      <c r="M6" s="1">
        <f t="shared" ca="1" si="4"/>
        <v>0</v>
      </c>
      <c r="N6" s="3">
        <f t="shared" ca="1" si="11"/>
        <v>0</v>
      </c>
      <c r="O6" s="1">
        <f t="shared" si="12"/>
        <v>0</v>
      </c>
      <c r="P6" s="1">
        <f t="shared" ca="1" si="5"/>
        <v>0</v>
      </c>
      <c r="Q6" s="23">
        <f t="shared" si="13"/>
        <v>0</v>
      </c>
      <c r="R6" s="22">
        <f t="shared" si="14"/>
        <v>0</v>
      </c>
      <c r="S6" s="1"/>
      <c r="U6" s="48" t="s">
        <v>0</v>
      </c>
      <c r="V6" s="49">
        <f>SUM(E4:E31)</f>
        <v>0</v>
      </c>
      <c r="W6" s="49" t="e">
        <f ca="1">V6*30.5/DTD</f>
        <v>#DIV/0!</v>
      </c>
      <c r="X6" s="3" t="e">
        <f ca="1">SUM(F4:F31)*30.5/DTD+GSC*30.5/100+(SUM(F4:F31)*30.5/DTD+GSC*30.5/100)*VATR</f>
        <v>#DIV/0!</v>
      </c>
      <c r="Y6" s="49" t="e">
        <f ca="1">V6*365/DTD</f>
        <v>#DIV/0!</v>
      </c>
      <c r="Z6" s="62" t="e">
        <f ca="1">X6*365/30.5</f>
        <v>#DIV/0!</v>
      </c>
      <c r="AA6" s="3">
        <f ca="1">GSC*3.65+GSC*3.65*VATR</f>
        <v>105.01049999999999</v>
      </c>
      <c r="AB6" s="57" t="e">
        <f ca="1">((Z6-AA6)*7*0.65/12)+GSC*214/100+GSC*214*VATR/100</f>
        <v>#DIV/0!</v>
      </c>
      <c r="AC6" s="57" t="e">
        <f ca="1">AB6/7</f>
        <v>#DIV/0!</v>
      </c>
      <c r="AD6" s="58" t="e">
        <f ca="1">((Z6-AA6)*5*1.35/12)+GSC*151/100+GSC*151*VATR/100</f>
        <v>#DIV/0!</v>
      </c>
      <c r="AE6" s="58" t="e">
        <f>AD6/5</f>
        <v>#DIV/0!</v>
      </c>
      <c r="AF6" s="63" t="e">
        <f>AB6+AD6</f>
        <v>#DIV/0!</v>
      </c>
    </row>
    <row r="7" spans="1:32" ht="12.75" customHeight="1" thickBot="1">
      <c r="A7" s="12"/>
      <c r="B7" s="29">
        <f t="shared" si="0"/>
        <v>0</v>
      </c>
      <c r="C7" s="56"/>
      <c r="D7">
        <f t="shared" si="6"/>
        <v>0</v>
      </c>
      <c r="E7" s="2">
        <f t="shared" ca="1" si="1"/>
        <v>0</v>
      </c>
      <c r="F7" s="1">
        <f t="shared" ca="1" si="2"/>
        <v>0</v>
      </c>
      <c r="G7" s="3">
        <f t="shared" ca="1" si="7"/>
        <v>0</v>
      </c>
      <c r="H7" s="1">
        <f t="shared" si="8"/>
        <v>0</v>
      </c>
      <c r="I7" s="1">
        <f t="shared" ca="1" si="3"/>
        <v>0</v>
      </c>
      <c r="J7" s="18">
        <f t="shared" si="9"/>
        <v>0</v>
      </c>
      <c r="K7" s="9"/>
      <c r="L7">
        <f t="shared" si="10"/>
        <v>0</v>
      </c>
      <c r="M7" s="1">
        <f t="shared" ca="1" si="4"/>
        <v>0</v>
      </c>
      <c r="N7" s="3">
        <f t="shared" ca="1" si="11"/>
        <v>0</v>
      </c>
      <c r="O7" s="1">
        <f t="shared" si="12"/>
        <v>0</v>
      </c>
      <c r="P7" s="1">
        <f t="shared" ca="1" si="5"/>
        <v>0</v>
      </c>
      <c r="Q7" s="23">
        <f t="shared" si="13"/>
        <v>0</v>
      </c>
      <c r="R7" s="22">
        <f t="shared" si="14"/>
        <v>0</v>
      </c>
      <c r="S7" s="1"/>
      <c r="U7" s="50" t="s">
        <v>1</v>
      </c>
      <c r="V7" s="49">
        <f>SUM(L4:L31)</f>
        <v>0</v>
      </c>
      <c r="W7" s="49" t="e">
        <f ca="1">V7*30.5/DTD</f>
        <v>#DIV/0!</v>
      </c>
      <c r="X7" s="3" t="e">
        <f ca="1">SUM(M4:M31)*30.5/DTD+ESC*30.5/100+(SUM(M4:M31)*30.5/DTD+ESC*30.5/100)*VATR</f>
        <v>#DIV/0!</v>
      </c>
      <c r="Y7" s="49" t="e">
        <f ca="1">V7*365/DTD</f>
        <v>#DIV/0!</v>
      </c>
      <c r="Z7" s="62" t="e">
        <f ca="1">X7*365/30.5</f>
        <v>#DIV/0!</v>
      </c>
      <c r="AA7" s="64">
        <f ca="1">ESC*3.65+ESC*3.65*VATR</f>
        <v>42.004200000000004</v>
      </c>
      <c r="AB7" s="57" t="e">
        <f ca="1">((Z7-AA7)*7*0.65/12)+ESC*214/100+ESC*214*VATR/100</f>
        <v>#DIV/0!</v>
      </c>
      <c r="AC7" s="57" t="e">
        <f ca="1">AB7/7</f>
        <v>#DIV/0!</v>
      </c>
      <c r="AD7" s="58" t="e">
        <f ca="1">((Z7-AA7)*5*1.35/12)+ESC*151/100+ESC*151*VATR/100</f>
        <v>#DIV/0!</v>
      </c>
      <c r="AE7" s="58" t="e">
        <f>AD7/5</f>
        <v>#DIV/0!</v>
      </c>
      <c r="AF7" s="63" t="e">
        <f>AB7+AD7</f>
        <v>#DIV/0!</v>
      </c>
    </row>
    <row r="8" spans="1:32" ht="13.5" thickBot="1">
      <c r="A8" s="12"/>
      <c r="B8" s="29">
        <f t="shared" si="0"/>
        <v>0</v>
      </c>
      <c r="C8" s="9"/>
      <c r="D8">
        <f t="shared" si="6"/>
        <v>0</v>
      </c>
      <c r="E8" s="2">
        <f t="shared" ca="1" si="1"/>
        <v>0</v>
      </c>
      <c r="F8" s="1">
        <f t="shared" ca="1" si="2"/>
        <v>0</v>
      </c>
      <c r="G8" s="3">
        <f t="shared" ca="1" si="7"/>
        <v>0</v>
      </c>
      <c r="H8" s="1">
        <f t="shared" si="8"/>
        <v>0</v>
      </c>
      <c r="I8" s="1">
        <f t="shared" ca="1" si="3"/>
        <v>0</v>
      </c>
      <c r="J8" s="18">
        <f t="shared" si="9"/>
        <v>0</v>
      </c>
      <c r="K8" s="9"/>
      <c r="L8">
        <f t="shared" si="10"/>
        <v>0</v>
      </c>
      <c r="M8" s="1">
        <f t="shared" ca="1" si="4"/>
        <v>0</v>
      </c>
      <c r="N8" s="3">
        <f t="shared" ca="1" si="11"/>
        <v>0</v>
      </c>
      <c r="O8" s="1">
        <f t="shared" si="12"/>
        <v>0</v>
      </c>
      <c r="P8" s="1">
        <f t="shared" ca="1" si="5"/>
        <v>0</v>
      </c>
      <c r="Q8" s="23">
        <f t="shared" si="13"/>
        <v>0</v>
      </c>
      <c r="R8" s="22">
        <f t="shared" si="14"/>
        <v>0</v>
      </c>
      <c r="S8" s="1"/>
      <c r="U8" s="51" t="s">
        <v>50</v>
      </c>
      <c r="V8" s="52">
        <f t="shared" ref="V8:AA8" si="15">V6+V7</f>
        <v>0</v>
      </c>
      <c r="W8" s="52" t="e">
        <f t="shared" si="15"/>
        <v>#DIV/0!</v>
      </c>
      <c r="X8" s="53" t="e">
        <f t="shared" si="15"/>
        <v>#DIV/0!</v>
      </c>
      <c r="Y8" s="52" t="e">
        <f t="shared" si="15"/>
        <v>#DIV/0!</v>
      </c>
      <c r="Z8" s="65" t="e">
        <f t="shared" si="15"/>
        <v>#DIV/0!</v>
      </c>
      <c r="AA8" s="66">
        <f t="shared" si="15"/>
        <v>147.0147</v>
      </c>
      <c r="AB8" s="67" t="e">
        <f>AB6+AB7</f>
        <v>#DIV/0!</v>
      </c>
      <c r="AC8" s="68" t="e">
        <f>AC6+AC7</f>
        <v>#DIV/0!</v>
      </c>
      <c r="AD8" s="69" t="e">
        <f>AD6+AD7</f>
        <v>#DIV/0!</v>
      </c>
      <c r="AE8" s="70" t="e">
        <f>AE6+AE7</f>
        <v>#DIV/0!</v>
      </c>
      <c r="AF8" s="71" t="e">
        <f>AB8+AD8</f>
        <v>#DIV/0!</v>
      </c>
    </row>
    <row r="9" spans="1:32" ht="12.75" customHeight="1" thickBot="1">
      <c r="A9" s="12"/>
      <c r="B9" s="29">
        <f t="shared" si="0"/>
        <v>0</v>
      </c>
      <c r="C9" s="9"/>
      <c r="D9">
        <f t="shared" si="6"/>
        <v>0</v>
      </c>
      <c r="E9" s="2">
        <f t="shared" ca="1" si="1"/>
        <v>0</v>
      </c>
      <c r="F9" s="1">
        <f t="shared" ca="1" si="2"/>
        <v>0</v>
      </c>
      <c r="G9" s="3">
        <f t="shared" ca="1" si="7"/>
        <v>0</v>
      </c>
      <c r="H9" s="1">
        <f t="shared" si="8"/>
        <v>0</v>
      </c>
      <c r="I9" s="1">
        <f t="shared" ca="1" si="3"/>
        <v>0</v>
      </c>
      <c r="J9" s="18">
        <f t="shared" si="9"/>
        <v>0</v>
      </c>
      <c r="K9" s="9"/>
      <c r="L9">
        <f t="shared" si="10"/>
        <v>0</v>
      </c>
      <c r="M9" s="1">
        <f t="shared" ca="1" si="4"/>
        <v>0</v>
      </c>
      <c r="N9" s="3">
        <f t="shared" ca="1" si="11"/>
        <v>0</v>
      </c>
      <c r="O9" s="1">
        <f t="shared" si="12"/>
        <v>0</v>
      </c>
      <c r="P9" s="1">
        <f t="shared" ca="1" si="5"/>
        <v>0</v>
      </c>
      <c r="Q9" s="23">
        <f t="shared" si="13"/>
        <v>0</v>
      </c>
      <c r="R9" s="22">
        <f t="shared" si="14"/>
        <v>0</v>
      </c>
      <c r="S9" s="1"/>
      <c r="U9" s="54"/>
      <c r="V9" s="54"/>
      <c r="W9" s="54"/>
      <c r="X9" s="54"/>
      <c r="Y9" s="54"/>
      <c r="Z9" s="55"/>
      <c r="AA9" s="72"/>
      <c r="AB9" s="142" t="s">
        <v>56</v>
      </c>
      <c r="AC9" s="143"/>
      <c r="AD9" s="144" t="s">
        <v>58</v>
      </c>
      <c r="AE9" s="145"/>
      <c r="AF9" s="54"/>
    </row>
    <row r="10" spans="1:32">
      <c r="A10" s="12"/>
      <c r="B10" s="29">
        <f t="shared" si="0"/>
        <v>0</v>
      </c>
      <c r="C10" s="9"/>
      <c r="D10">
        <f t="shared" si="6"/>
        <v>0</v>
      </c>
      <c r="E10" s="2">
        <f t="shared" ca="1" si="1"/>
        <v>0</v>
      </c>
      <c r="F10" s="1">
        <f t="shared" ca="1" si="2"/>
        <v>0</v>
      </c>
      <c r="G10" s="3">
        <f t="shared" ca="1" si="7"/>
        <v>0</v>
      </c>
      <c r="H10" s="1">
        <f t="shared" si="8"/>
        <v>0</v>
      </c>
      <c r="I10" s="1">
        <f t="shared" ca="1" si="3"/>
        <v>0</v>
      </c>
      <c r="J10" s="18">
        <f t="shared" si="9"/>
        <v>0</v>
      </c>
      <c r="K10" s="9"/>
      <c r="L10">
        <f t="shared" si="10"/>
        <v>0</v>
      </c>
      <c r="M10" s="1">
        <f t="shared" ca="1" si="4"/>
        <v>0</v>
      </c>
      <c r="N10" s="3">
        <f t="shared" ca="1" si="11"/>
        <v>0</v>
      </c>
      <c r="O10" s="1">
        <f t="shared" si="12"/>
        <v>0</v>
      </c>
      <c r="P10" s="1">
        <f t="shared" ca="1" si="5"/>
        <v>0</v>
      </c>
      <c r="Q10" s="23">
        <f t="shared" si="13"/>
        <v>0</v>
      </c>
      <c r="R10" s="22">
        <f t="shared" si="14"/>
        <v>0</v>
      </c>
      <c r="S10" s="1"/>
      <c r="AB10" s="73"/>
      <c r="AC10" s="73"/>
      <c r="AD10" s="73"/>
      <c r="AE10" s="73"/>
    </row>
    <row r="11" spans="1:32" ht="12.75" customHeight="1">
      <c r="A11" s="12"/>
      <c r="B11" s="29">
        <f t="shared" si="0"/>
        <v>0</v>
      </c>
      <c r="C11" s="9"/>
      <c r="D11">
        <f t="shared" si="6"/>
        <v>0</v>
      </c>
      <c r="E11" s="2">
        <f t="shared" ca="1" si="1"/>
        <v>0</v>
      </c>
      <c r="F11" s="1">
        <f t="shared" ca="1" si="2"/>
        <v>0</v>
      </c>
      <c r="G11" s="3">
        <f t="shared" ca="1" si="7"/>
        <v>0</v>
      </c>
      <c r="H11" s="1">
        <f t="shared" si="8"/>
        <v>0</v>
      </c>
      <c r="I11" s="1">
        <f t="shared" ca="1" si="3"/>
        <v>0</v>
      </c>
      <c r="J11" s="18">
        <f t="shared" si="9"/>
        <v>0</v>
      </c>
      <c r="K11" s="9"/>
      <c r="L11">
        <f t="shared" si="10"/>
        <v>0</v>
      </c>
      <c r="M11" s="1">
        <f t="shared" ca="1" si="4"/>
        <v>0</v>
      </c>
      <c r="N11" s="3">
        <f t="shared" ca="1" si="11"/>
        <v>0</v>
      </c>
      <c r="O11" s="1">
        <f t="shared" si="12"/>
        <v>0</v>
      </c>
      <c r="P11" s="1">
        <f t="shared" ca="1" si="5"/>
        <v>0</v>
      </c>
      <c r="Q11" s="23">
        <f t="shared" si="13"/>
        <v>0</v>
      </c>
      <c r="R11" s="22">
        <f t="shared" si="14"/>
        <v>0</v>
      </c>
      <c r="S11" s="1"/>
    </row>
    <row r="12" spans="1:32">
      <c r="A12" s="12"/>
      <c r="B12" s="29">
        <f t="shared" si="0"/>
        <v>0</v>
      </c>
      <c r="C12" s="9"/>
      <c r="D12">
        <f t="shared" si="6"/>
        <v>0</v>
      </c>
      <c r="E12" s="2">
        <f t="shared" ca="1" si="1"/>
        <v>0</v>
      </c>
      <c r="F12" s="1">
        <f t="shared" ca="1" si="2"/>
        <v>0</v>
      </c>
      <c r="G12" s="3">
        <f t="shared" ca="1" si="7"/>
        <v>0</v>
      </c>
      <c r="H12" s="1">
        <f t="shared" si="8"/>
        <v>0</v>
      </c>
      <c r="I12" s="1">
        <f t="shared" ca="1" si="3"/>
        <v>0</v>
      </c>
      <c r="J12" s="18">
        <f t="shared" si="9"/>
        <v>0</v>
      </c>
      <c r="K12" s="9"/>
      <c r="L12">
        <f t="shared" si="10"/>
        <v>0</v>
      </c>
      <c r="M12" s="1">
        <f t="shared" ca="1" si="4"/>
        <v>0</v>
      </c>
      <c r="N12" s="3">
        <f t="shared" ca="1" si="11"/>
        <v>0</v>
      </c>
      <c r="O12" s="1">
        <f t="shared" si="12"/>
        <v>0</v>
      </c>
      <c r="P12" s="1">
        <f t="shared" ca="1" si="5"/>
        <v>0</v>
      </c>
      <c r="Q12" s="23">
        <f t="shared" si="13"/>
        <v>0</v>
      </c>
      <c r="R12" s="22">
        <f t="shared" si="14"/>
        <v>0</v>
      </c>
      <c r="S12" s="1"/>
    </row>
    <row r="13" spans="1:32" ht="12.75" customHeight="1">
      <c r="A13" s="12"/>
      <c r="B13" s="29">
        <f t="shared" si="0"/>
        <v>0</v>
      </c>
      <c r="C13" s="9"/>
      <c r="D13">
        <f t="shared" si="6"/>
        <v>0</v>
      </c>
      <c r="E13" s="2">
        <f t="shared" ca="1" si="1"/>
        <v>0</v>
      </c>
      <c r="F13" s="1">
        <f t="shared" ca="1" si="2"/>
        <v>0</v>
      </c>
      <c r="G13" s="3">
        <f t="shared" ca="1" si="7"/>
        <v>0</v>
      </c>
      <c r="H13" s="1">
        <f t="shared" si="8"/>
        <v>0</v>
      </c>
      <c r="I13" s="1">
        <f t="shared" ca="1" si="3"/>
        <v>0</v>
      </c>
      <c r="J13" s="18">
        <f t="shared" si="9"/>
        <v>0</v>
      </c>
      <c r="K13" s="9"/>
      <c r="L13">
        <f t="shared" si="10"/>
        <v>0</v>
      </c>
      <c r="M13" s="1">
        <f t="shared" ca="1" si="4"/>
        <v>0</v>
      </c>
      <c r="N13" s="3">
        <f t="shared" ca="1" si="11"/>
        <v>0</v>
      </c>
      <c r="O13" s="1">
        <f t="shared" si="12"/>
        <v>0</v>
      </c>
      <c r="P13" s="1">
        <f t="shared" ca="1" si="5"/>
        <v>0</v>
      </c>
      <c r="Q13" s="23">
        <f t="shared" si="13"/>
        <v>0</v>
      </c>
      <c r="R13" s="22">
        <f t="shared" si="14"/>
        <v>0</v>
      </c>
      <c r="S13" s="1"/>
      <c r="T13" s="151" t="s">
        <v>14</v>
      </c>
      <c r="U13" s="152"/>
      <c r="V13" s="152"/>
      <c r="W13" s="152"/>
      <c r="X13" s="152"/>
      <c r="Y13" s="152"/>
      <c r="Z13" s="152"/>
    </row>
    <row r="14" spans="1:32">
      <c r="A14" s="12"/>
      <c r="B14" s="29">
        <f t="shared" si="0"/>
        <v>0</v>
      </c>
      <c r="C14" s="9"/>
      <c r="D14">
        <f t="shared" si="6"/>
        <v>0</v>
      </c>
      <c r="E14" s="2">
        <f t="shared" ca="1" si="1"/>
        <v>0</v>
      </c>
      <c r="F14" s="1">
        <f t="shared" ca="1" si="2"/>
        <v>0</v>
      </c>
      <c r="G14" s="3">
        <f t="shared" ca="1" si="7"/>
        <v>0</v>
      </c>
      <c r="H14" s="1">
        <f t="shared" si="8"/>
        <v>0</v>
      </c>
      <c r="I14" s="1">
        <f t="shared" ca="1" si="3"/>
        <v>0</v>
      </c>
      <c r="J14" s="18">
        <f t="shared" si="9"/>
        <v>0</v>
      </c>
      <c r="K14" s="9"/>
      <c r="L14">
        <f t="shared" si="10"/>
        <v>0</v>
      </c>
      <c r="M14" s="1">
        <f t="shared" ca="1" si="4"/>
        <v>0</v>
      </c>
      <c r="N14" s="3">
        <f t="shared" ca="1" si="11"/>
        <v>0</v>
      </c>
      <c r="O14" s="1">
        <f t="shared" si="12"/>
        <v>0</v>
      </c>
      <c r="P14" s="1">
        <f t="shared" ca="1" si="5"/>
        <v>0</v>
      </c>
      <c r="Q14" s="23">
        <f t="shared" si="13"/>
        <v>0</v>
      </c>
      <c r="R14" s="22">
        <f t="shared" si="14"/>
        <v>0</v>
      </c>
      <c r="S14" s="1"/>
      <c r="T14" s="13" t="s">
        <v>16</v>
      </c>
      <c r="U14" s="150" t="s">
        <v>15</v>
      </c>
      <c r="V14" s="150"/>
      <c r="W14" s="150"/>
      <c r="X14" s="150"/>
      <c r="Y14" s="150"/>
      <c r="Z14" s="150"/>
    </row>
    <row r="15" spans="1:32" ht="12.75" customHeight="1">
      <c r="A15" s="12"/>
      <c r="B15" s="29">
        <f t="shared" si="0"/>
        <v>0</v>
      </c>
      <c r="C15" s="9"/>
      <c r="D15">
        <f t="shared" si="6"/>
        <v>0</v>
      </c>
      <c r="E15" s="2">
        <f t="shared" ca="1" si="1"/>
        <v>0</v>
      </c>
      <c r="F15" s="1">
        <f t="shared" ca="1" si="2"/>
        <v>0</v>
      </c>
      <c r="G15" s="3">
        <f t="shared" ca="1" si="7"/>
        <v>0</v>
      </c>
      <c r="H15" s="1">
        <f t="shared" si="8"/>
        <v>0</v>
      </c>
      <c r="I15" s="1">
        <f t="shared" ca="1" si="3"/>
        <v>0</v>
      </c>
      <c r="J15" s="18">
        <f t="shared" si="9"/>
        <v>0</v>
      </c>
      <c r="K15" s="9"/>
      <c r="L15">
        <f t="shared" si="10"/>
        <v>0</v>
      </c>
      <c r="M15" s="1">
        <f t="shared" ca="1" si="4"/>
        <v>0</v>
      </c>
      <c r="N15" s="3">
        <f t="shared" ca="1" si="11"/>
        <v>0</v>
      </c>
      <c r="O15" s="1">
        <f t="shared" si="12"/>
        <v>0</v>
      </c>
      <c r="P15" s="1">
        <f t="shared" ca="1" si="5"/>
        <v>0</v>
      </c>
      <c r="Q15" s="23">
        <f t="shared" si="13"/>
        <v>0</v>
      </c>
      <c r="R15" s="22">
        <f t="shared" si="14"/>
        <v>0</v>
      </c>
      <c r="S15" s="1"/>
      <c r="T15" s="13" t="s">
        <v>18</v>
      </c>
      <c r="U15" s="35" t="s">
        <v>17</v>
      </c>
      <c r="V15" s="35"/>
      <c r="W15" s="35"/>
      <c r="X15" s="35"/>
      <c r="Y15" s="35"/>
      <c r="Z15" s="35"/>
    </row>
    <row r="16" spans="1:32">
      <c r="A16" s="12"/>
      <c r="B16" s="29">
        <f t="shared" si="0"/>
        <v>0</v>
      </c>
      <c r="C16" s="9"/>
      <c r="D16">
        <f t="shared" si="6"/>
        <v>0</v>
      </c>
      <c r="E16" s="2">
        <f t="shared" ca="1" si="1"/>
        <v>0</v>
      </c>
      <c r="F16" s="1">
        <f t="shared" ca="1" si="2"/>
        <v>0</v>
      </c>
      <c r="G16" s="3">
        <f t="shared" ca="1" si="7"/>
        <v>0</v>
      </c>
      <c r="H16" s="1">
        <f t="shared" si="8"/>
        <v>0</v>
      </c>
      <c r="I16" s="1">
        <f t="shared" ca="1" si="3"/>
        <v>0</v>
      </c>
      <c r="J16" s="18">
        <f t="shared" si="9"/>
        <v>0</v>
      </c>
      <c r="K16" s="9"/>
      <c r="L16">
        <f t="shared" si="10"/>
        <v>0</v>
      </c>
      <c r="M16" s="1">
        <f t="shared" ca="1" si="4"/>
        <v>0</v>
      </c>
      <c r="N16" s="3">
        <f t="shared" ca="1" si="11"/>
        <v>0</v>
      </c>
      <c r="O16" s="1">
        <f t="shared" si="12"/>
        <v>0</v>
      </c>
      <c r="P16" s="1">
        <f t="shared" ca="1" si="5"/>
        <v>0</v>
      </c>
      <c r="Q16" s="23">
        <f t="shared" si="13"/>
        <v>0</v>
      </c>
      <c r="R16" s="22">
        <f t="shared" si="14"/>
        <v>0</v>
      </c>
      <c r="S16" s="1"/>
      <c r="T16" s="13" t="s">
        <v>20</v>
      </c>
      <c r="U16" s="35" t="s">
        <v>19</v>
      </c>
      <c r="V16" s="35"/>
      <c r="W16" s="35"/>
      <c r="X16" s="35"/>
      <c r="Y16" s="35"/>
      <c r="Z16" s="35"/>
    </row>
    <row r="17" spans="1:24" ht="12.75" customHeight="1">
      <c r="A17" s="12"/>
      <c r="B17" s="29">
        <f t="shared" si="0"/>
        <v>0</v>
      </c>
      <c r="C17" s="9"/>
      <c r="D17">
        <f t="shared" si="6"/>
        <v>0</v>
      </c>
      <c r="E17" s="2">
        <f t="shared" ca="1" si="1"/>
        <v>0</v>
      </c>
      <c r="F17" s="1">
        <f t="shared" ca="1" si="2"/>
        <v>0</v>
      </c>
      <c r="G17" s="3">
        <f t="shared" ca="1" si="7"/>
        <v>0</v>
      </c>
      <c r="H17" s="1">
        <f t="shared" si="8"/>
        <v>0</v>
      </c>
      <c r="I17" s="1">
        <f t="shared" ca="1" si="3"/>
        <v>0</v>
      </c>
      <c r="J17" s="18">
        <f t="shared" si="9"/>
        <v>0</v>
      </c>
      <c r="K17" s="9"/>
      <c r="L17">
        <f t="shared" si="10"/>
        <v>0</v>
      </c>
      <c r="M17" s="1">
        <f t="shared" ca="1" si="4"/>
        <v>0</v>
      </c>
      <c r="N17" s="3">
        <f t="shared" ca="1" si="11"/>
        <v>0</v>
      </c>
      <c r="O17" s="1">
        <f t="shared" si="12"/>
        <v>0</v>
      </c>
      <c r="P17" s="1">
        <f t="shared" ca="1" si="5"/>
        <v>0</v>
      </c>
      <c r="Q17" s="23">
        <f t="shared" si="13"/>
        <v>0</v>
      </c>
      <c r="R17" s="22">
        <f t="shared" si="14"/>
        <v>0</v>
      </c>
      <c r="S17" s="1"/>
    </row>
    <row r="18" spans="1:24">
      <c r="A18" s="12"/>
      <c r="B18" s="29">
        <f t="shared" si="0"/>
        <v>0</v>
      </c>
      <c r="C18" s="9"/>
      <c r="D18">
        <f t="shared" si="6"/>
        <v>0</v>
      </c>
      <c r="E18" s="2">
        <f t="shared" ca="1" si="1"/>
        <v>0</v>
      </c>
      <c r="F18" s="1">
        <f t="shared" ca="1" si="2"/>
        <v>0</v>
      </c>
      <c r="G18" s="3">
        <f t="shared" ca="1" si="7"/>
        <v>0</v>
      </c>
      <c r="H18" s="1">
        <f t="shared" si="8"/>
        <v>0</v>
      </c>
      <c r="I18" s="1">
        <f t="shared" ca="1" si="3"/>
        <v>0</v>
      </c>
      <c r="J18" s="18">
        <f t="shared" si="9"/>
        <v>0</v>
      </c>
      <c r="K18" s="9"/>
      <c r="L18">
        <f t="shared" si="10"/>
        <v>0</v>
      </c>
      <c r="M18" s="1">
        <f t="shared" ca="1" si="4"/>
        <v>0</v>
      </c>
      <c r="N18" s="3">
        <f t="shared" ca="1" si="11"/>
        <v>0</v>
      </c>
      <c r="O18" s="1">
        <f t="shared" si="12"/>
        <v>0</v>
      </c>
      <c r="P18" s="1">
        <f t="shared" ca="1" si="5"/>
        <v>0</v>
      </c>
      <c r="Q18" s="23">
        <f t="shared" si="13"/>
        <v>0</v>
      </c>
      <c r="R18" s="22">
        <f t="shared" si="14"/>
        <v>0</v>
      </c>
      <c r="S18" s="1"/>
    </row>
    <row r="19" spans="1:24" ht="12.75" customHeight="1">
      <c r="A19" s="12"/>
      <c r="B19" s="29">
        <f t="shared" si="0"/>
        <v>0</v>
      </c>
      <c r="C19" s="9"/>
      <c r="D19">
        <f t="shared" si="6"/>
        <v>0</v>
      </c>
      <c r="E19" s="2">
        <f t="shared" ca="1" si="1"/>
        <v>0</v>
      </c>
      <c r="F19" s="1">
        <f t="shared" ca="1" si="2"/>
        <v>0</v>
      </c>
      <c r="G19" s="3">
        <f t="shared" ca="1" si="7"/>
        <v>0</v>
      </c>
      <c r="H19" s="1">
        <f t="shared" si="8"/>
        <v>0</v>
      </c>
      <c r="I19" s="1">
        <f t="shared" ca="1" si="3"/>
        <v>0</v>
      </c>
      <c r="J19" s="18">
        <f t="shared" si="9"/>
        <v>0</v>
      </c>
      <c r="K19" s="9"/>
      <c r="L19">
        <f t="shared" si="10"/>
        <v>0</v>
      </c>
      <c r="M19" s="1">
        <f t="shared" ca="1" si="4"/>
        <v>0</v>
      </c>
      <c r="N19" s="3">
        <f t="shared" ca="1" si="11"/>
        <v>0</v>
      </c>
      <c r="O19" s="1">
        <f t="shared" si="12"/>
        <v>0</v>
      </c>
      <c r="P19" s="1">
        <f t="shared" ca="1" si="5"/>
        <v>0</v>
      </c>
      <c r="Q19" s="23">
        <f t="shared" si="13"/>
        <v>0</v>
      </c>
      <c r="R19" s="22">
        <f t="shared" si="14"/>
        <v>0</v>
      </c>
      <c r="S19" s="1"/>
    </row>
    <row r="20" spans="1:24">
      <c r="A20" s="12"/>
      <c r="B20" s="29">
        <f t="shared" si="0"/>
        <v>0</v>
      </c>
      <c r="C20" s="9"/>
      <c r="D20">
        <f t="shared" si="6"/>
        <v>0</v>
      </c>
      <c r="E20" s="2">
        <f t="shared" ca="1" si="1"/>
        <v>0</v>
      </c>
      <c r="F20" s="1">
        <f t="shared" ca="1" si="2"/>
        <v>0</v>
      </c>
      <c r="G20" s="3">
        <f t="shared" ca="1" si="7"/>
        <v>0</v>
      </c>
      <c r="H20" s="1">
        <f t="shared" si="8"/>
        <v>0</v>
      </c>
      <c r="I20" s="1">
        <f t="shared" ca="1" si="3"/>
        <v>0</v>
      </c>
      <c r="J20" s="18">
        <f t="shared" si="9"/>
        <v>0</v>
      </c>
      <c r="K20" s="9"/>
      <c r="L20">
        <f t="shared" si="10"/>
        <v>0</v>
      </c>
      <c r="M20" s="1">
        <f t="shared" ca="1" si="4"/>
        <v>0</v>
      </c>
      <c r="N20" s="3">
        <f t="shared" ca="1" si="11"/>
        <v>0</v>
      </c>
      <c r="O20" s="1">
        <f t="shared" si="12"/>
        <v>0</v>
      </c>
      <c r="P20" s="1">
        <f t="shared" ca="1" si="5"/>
        <v>0</v>
      </c>
      <c r="Q20" s="23">
        <f t="shared" si="13"/>
        <v>0</v>
      </c>
      <c r="R20" s="22">
        <f t="shared" si="14"/>
        <v>0</v>
      </c>
      <c r="S20" s="1"/>
    </row>
    <row r="21" spans="1:24" ht="12.75" customHeight="1">
      <c r="A21" s="12"/>
      <c r="B21" s="29">
        <f t="shared" si="0"/>
        <v>0</v>
      </c>
      <c r="C21" s="9"/>
      <c r="D21">
        <f t="shared" si="6"/>
        <v>0</v>
      </c>
      <c r="E21" s="2">
        <f t="shared" ca="1" si="1"/>
        <v>0</v>
      </c>
      <c r="F21" s="1">
        <f t="shared" ca="1" si="2"/>
        <v>0</v>
      </c>
      <c r="G21" s="3">
        <f t="shared" ca="1" si="7"/>
        <v>0</v>
      </c>
      <c r="H21" s="1">
        <f t="shared" si="8"/>
        <v>0</v>
      </c>
      <c r="I21" s="1">
        <f t="shared" ca="1" si="3"/>
        <v>0</v>
      </c>
      <c r="J21" s="18">
        <f t="shared" si="9"/>
        <v>0</v>
      </c>
      <c r="K21" s="9"/>
      <c r="L21">
        <f t="shared" si="10"/>
        <v>0</v>
      </c>
      <c r="M21" s="1">
        <f t="shared" ca="1" si="4"/>
        <v>0</v>
      </c>
      <c r="N21" s="3">
        <f t="shared" ca="1" si="11"/>
        <v>0</v>
      </c>
      <c r="O21" s="1">
        <f t="shared" si="12"/>
        <v>0</v>
      </c>
      <c r="P21" s="1">
        <f t="shared" ca="1" si="5"/>
        <v>0</v>
      </c>
      <c r="Q21" s="23">
        <f t="shared" si="13"/>
        <v>0</v>
      </c>
      <c r="R21" s="22">
        <f t="shared" si="14"/>
        <v>0</v>
      </c>
      <c r="S21" s="1"/>
      <c r="X21" s="1"/>
    </row>
    <row r="22" spans="1:24">
      <c r="A22" s="12"/>
      <c r="B22" s="29">
        <f t="shared" si="0"/>
        <v>0</v>
      </c>
      <c r="C22" s="9"/>
      <c r="D22">
        <f t="shared" si="6"/>
        <v>0</v>
      </c>
      <c r="E22" s="2">
        <f t="shared" ca="1" si="1"/>
        <v>0</v>
      </c>
      <c r="F22" s="1">
        <f t="shared" ca="1" si="2"/>
        <v>0</v>
      </c>
      <c r="G22" s="3">
        <f t="shared" ca="1" si="7"/>
        <v>0</v>
      </c>
      <c r="H22" s="1">
        <f t="shared" si="8"/>
        <v>0</v>
      </c>
      <c r="I22" s="1">
        <f t="shared" ca="1" si="3"/>
        <v>0</v>
      </c>
      <c r="J22" s="18">
        <f t="shared" si="9"/>
        <v>0</v>
      </c>
      <c r="K22" s="9"/>
      <c r="L22">
        <f t="shared" si="10"/>
        <v>0</v>
      </c>
      <c r="M22" s="1">
        <f t="shared" ca="1" si="4"/>
        <v>0</v>
      </c>
      <c r="N22" s="3">
        <f t="shared" ca="1" si="11"/>
        <v>0</v>
      </c>
      <c r="O22" s="1">
        <f t="shared" si="12"/>
        <v>0</v>
      </c>
      <c r="P22" s="1">
        <f t="shared" ca="1" si="5"/>
        <v>0</v>
      </c>
      <c r="Q22" s="23">
        <f t="shared" si="13"/>
        <v>0</v>
      </c>
      <c r="R22" s="22">
        <f t="shared" si="14"/>
        <v>0</v>
      </c>
      <c r="S22" s="1"/>
    </row>
    <row r="23" spans="1:24" ht="12.75" customHeight="1">
      <c r="A23" s="12"/>
      <c r="B23" s="29">
        <f t="shared" si="0"/>
        <v>0</v>
      </c>
      <c r="C23" s="9"/>
      <c r="D23">
        <f t="shared" si="6"/>
        <v>0</v>
      </c>
      <c r="E23" s="2">
        <f t="shared" ca="1" si="1"/>
        <v>0</v>
      </c>
      <c r="F23" s="1">
        <f t="shared" ca="1" si="2"/>
        <v>0</v>
      </c>
      <c r="G23" s="3">
        <f t="shared" ca="1" si="7"/>
        <v>0</v>
      </c>
      <c r="H23" s="1">
        <f t="shared" si="8"/>
        <v>0</v>
      </c>
      <c r="I23" s="1">
        <f t="shared" ca="1" si="3"/>
        <v>0</v>
      </c>
      <c r="J23" s="18">
        <f t="shared" si="9"/>
        <v>0</v>
      </c>
      <c r="K23" s="9"/>
      <c r="L23">
        <f t="shared" si="10"/>
        <v>0</v>
      </c>
      <c r="M23" s="1">
        <f t="shared" ca="1" si="4"/>
        <v>0</v>
      </c>
      <c r="N23" s="3">
        <f t="shared" ca="1" si="11"/>
        <v>0</v>
      </c>
      <c r="O23" s="1">
        <f t="shared" si="12"/>
        <v>0</v>
      </c>
      <c r="P23" s="1">
        <f t="shared" ca="1" si="5"/>
        <v>0</v>
      </c>
      <c r="Q23" s="23">
        <f t="shared" si="13"/>
        <v>0</v>
      </c>
      <c r="R23" s="22">
        <f t="shared" si="14"/>
        <v>0</v>
      </c>
      <c r="S23" s="1"/>
    </row>
    <row r="24" spans="1:24">
      <c r="A24" s="12"/>
      <c r="B24" s="29">
        <f t="shared" si="0"/>
        <v>0</v>
      </c>
      <c r="C24" s="9"/>
      <c r="D24">
        <f t="shared" si="6"/>
        <v>0</v>
      </c>
      <c r="E24" s="2">
        <f t="shared" ca="1" si="1"/>
        <v>0</v>
      </c>
      <c r="F24" s="1">
        <f t="shared" ca="1" si="2"/>
        <v>0</v>
      </c>
      <c r="G24" s="3">
        <f t="shared" ca="1" si="7"/>
        <v>0</v>
      </c>
      <c r="H24" s="1">
        <f t="shared" si="8"/>
        <v>0</v>
      </c>
      <c r="I24" s="1">
        <f t="shared" ca="1" si="3"/>
        <v>0</v>
      </c>
      <c r="J24" s="18">
        <f t="shared" si="9"/>
        <v>0</v>
      </c>
      <c r="K24" s="9"/>
      <c r="L24">
        <f t="shared" si="10"/>
        <v>0</v>
      </c>
      <c r="M24" s="1">
        <f t="shared" ca="1" si="4"/>
        <v>0</v>
      </c>
      <c r="N24" s="3">
        <f t="shared" ca="1" si="11"/>
        <v>0</v>
      </c>
      <c r="O24" s="1">
        <f t="shared" si="12"/>
        <v>0</v>
      </c>
      <c r="P24" s="1">
        <f t="shared" ca="1" si="5"/>
        <v>0</v>
      </c>
      <c r="Q24" s="23">
        <f t="shared" si="13"/>
        <v>0</v>
      </c>
      <c r="R24" s="22">
        <f t="shared" si="14"/>
        <v>0</v>
      </c>
      <c r="S24" s="1"/>
    </row>
    <row r="25" spans="1:24" ht="12.75" customHeight="1">
      <c r="A25" s="12"/>
      <c r="B25" s="29">
        <f t="shared" si="0"/>
        <v>0</v>
      </c>
      <c r="C25" s="9"/>
      <c r="D25">
        <f t="shared" si="6"/>
        <v>0</v>
      </c>
      <c r="E25" s="2">
        <f t="shared" ca="1" si="1"/>
        <v>0</v>
      </c>
      <c r="F25" s="1">
        <f t="shared" ca="1" si="2"/>
        <v>0</v>
      </c>
      <c r="G25" s="3">
        <f t="shared" ca="1" si="7"/>
        <v>0</v>
      </c>
      <c r="H25" s="1">
        <f t="shared" si="8"/>
        <v>0</v>
      </c>
      <c r="I25" s="1">
        <f t="shared" ca="1" si="3"/>
        <v>0</v>
      </c>
      <c r="J25" s="18">
        <f t="shared" si="9"/>
        <v>0</v>
      </c>
      <c r="K25" s="9"/>
      <c r="L25">
        <f t="shared" si="10"/>
        <v>0</v>
      </c>
      <c r="M25" s="1">
        <f t="shared" ca="1" si="4"/>
        <v>0</v>
      </c>
      <c r="N25" s="3">
        <f t="shared" ca="1" si="11"/>
        <v>0</v>
      </c>
      <c r="O25" s="1">
        <f t="shared" si="12"/>
        <v>0</v>
      </c>
      <c r="P25" s="1">
        <f t="shared" ca="1" si="5"/>
        <v>0</v>
      </c>
      <c r="Q25" s="23">
        <f t="shared" si="13"/>
        <v>0</v>
      </c>
      <c r="R25" s="22">
        <f t="shared" si="14"/>
        <v>0</v>
      </c>
      <c r="S25" s="1"/>
    </row>
    <row r="26" spans="1:24">
      <c r="A26" s="12"/>
      <c r="B26" s="29">
        <f t="shared" si="0"/>
        <v>0</v>
      </c>
      <c r="C26" s="9"/>
      <c r="D26">
        <f t="shared" si="6"/>
        <v>0</v>
      </c>
      <c r="E26" s="2">
        <f t="shared" ca="1" si="1"/>
        <v>0</v>
      </c>
      <c r="F26" s="1">
        <f t="shared" ca="1" si="2"/>
        <v>0</v>
      </c>
      <c r="G26" s="3">
        <f t="shared" ca="1" si="7"/>
        <v>0</v>
      </c>
      <c r="H26" s="1">
        <f t="shared" si="8"/>
        <v>0</v>
      </c>
      <c r="I26" s="1">
        <f t="shared" ca="1" si="3"/>
        <v>0</v>
      </c>
      <c r="J26" s="18">
        <f t="shared" si="9"/>
        <v>0</v>
      </c>
      <c r="K26" s="9"/>
      <c r="L26">
        <f t="shared" si="10"/>
        <v>0</v>
      </c>
      <c r="M26" s="1">
        <f t="shared" ca="1" si="4"/>
        <v>0</v>
      </c>
      <c r="N26" s="3">
        <f t="shared" ca="1" si="11"/>
        <v>0</v>
      </c>
      <c r="O26" s="1">
        <f t="shared" si="12"/>
        <v>0</v>
      </c>
      <c r="P26" s="1">
        <f t="shared" ca="1" si="5"/>
        <v>0</v>
      </c>
      <c r="Q26" s="23">
        <f t="shared" si="13"/>
        <v>0</v>
      </c>
      <c r="R26" s="22">
        <f t="shared" si="14"/>
        <v>0</v>
      </c>
      <c r="S26" s="1"/>
    </row>
    <row r="27" spans="1:24" ht="12.75" customHeight="1">
      <c r="A27" s="12"/>
      <c r="B27" s="29">
        <f t="shared" si="0"/>
        <v>0</v>
      </c>
      <c r="C27" s="9"/>
      <c r="D27">
        <f t="shared" si="6"/>
        <v>0</v>
      </c>
      <c r="E27" s="2">
        <f t="shared" ca="1" si="1"/>
        <v>0</v>
      </c>
      <c r="F27" s="1">
        <f t="shared" ca="1" si="2"/>
        <v>0</v>
      </c>
      <c r="G27" s="3">
        <f t="shared" ca="1" si="7"/>
        <v>0</v>
      </c>
      <c r="H27" s="1">
        <f t="shared" si="8"/>
        <v>0</v>
      </c>
      <c r="I27" s="1">
        <f t="shared" ca="1" si="3"/>
        <v>0</v>
      </c>
      <c r="J27" s="18">
        <f t="shared" si="9"/>
        <v>0</v>
      </c>
      <c r="K27" s="9"/>
      <c r="L27">
        <f t="shared" si="10"/>
        <v>0</v>
      </c>
      <c r="M27" s="1">
        <f t="shared" ca="1" si="4"/>
        <v>0</v>
      </c>
      <c r="N27" s="3">
        <f t="shared" ca="1" si="11"/>
        <v>0</v>
      </c>
      <c r="O27" s="1">
        <f t="shared" si="12"/>
        <v>0</v>
      </c>
      <c r="P27" s="1">
        <f t="shared" ca="1" si="5"/>
        <v>0</v>
      </c>
      <c r="Q27" s="23">
        <f t="shared" si="13"/>
        <v>0</v>
      </c>
      <c r="R27" s="22">
        <f t="shared" si="14"/>
        <v>0</v>
      </c>
      <c r="S27" s="1"/>
    </row>
    <row r="28" spans="1:24">
      <c r="A28" s="12"/>
      <c r="B28" s="29">
        <f t="shared" si="0"/>
        <v>0</v>
      </c>
      <c r="C28" s="9"/>
      <c r="D28">
        <f t="shared" si="6"/>
        <v>0</v>
      </c>
      <c r="E28" s="2">
        <f t="shared" ca="1" si="1"/>
        <v>0</v>
      </c>
      <c r="F28" s="1">
        <f t="shared" ca="1" si="2"/>
        <v>0</v>
      </c>
      <c r="G28" s="3">
        <f t="shared" ca="1" si="7"/>
        <v>0</v>
      </c>
      <c r="H28" s="1">
        <f t="shared" si="8"/>
        <v>0</v>
      </c>
      <c r="I28" s="1">
        <f t="shared" ca="1" si="3"/>
        <v>0</v>
      </c>
      <c r="J28" s="18">
        <f t="shared" si="9"/>
        <v>0</v>
      </c>
      <c r="K28" s="9"/>
      <c r="L28">
        <f t="shared" si="10"/>
        <v>0</v>
      </c>
      <c r="M28" s="1">
        <f t="shared" ca="1" si="4"/>
        <v>0</v>
      </c>
      <c r="N28" s="3">
        <f ca="1">SUM(B28*ESC/100)</f>
        <v>0</v>
      </c>
      <c r="O28" s="1">
        <f t="shared" si="12"/>
        <v>0</v>
      </c>
      <c r="P28" s="1">
        <f t="shared" ca="1" si="5"/>
        <v>0</v>
      </c>
      <c r="Q28" s="23">
        <f t="shared" si="13"/>
        <v>0</v>
      </c>
      <c r="R28" s="22">
        <f t="shared" si="14"/>
        <v>0</v>
      </c>
      <c r="S28" s="1"/>
    </row>
    <row r="29" spans="1:24" ht="12.75" customHeight="1">
      <c r="A29" s="12"/>
      <c r="B29" s="29">
        <f t="shared" si="0"/>
        <v>0</v>
      </c>
      <c r="C29" s="9"/>
      <c r="D29">
        <f t="shared" si="6"/>
        <v>0</v>
      </c>
      <c r="E29" s="2">
        <f t="shared" ca="1" si="1"/>
        <v>0</v>
      </c>
      <c r="F29" s="1">
        <f t="shared" ca="1" si="2"/>
        <v>0</v>
      </c>
      <c r="G29" s="3">
        <f t="shared" ca="1" si="7"/>
        <v>0</v>
      </c>
      <c r="H29" s="1">
        <f t="shared" si="8"/>
        <v>0</v>
      </c>
      <c r="I29" s="1">
        <f t="shared" ca="1" si="3"/>
        <v>0</v>
      </c>
      <c r="J29" s="18">
        <f t="shared" si="9"/>
        <v>0</v>
      </c>
      <c r="K29" s="9"/>
      <c r="L29">
        <f t="shared" si="10"/>
        <v>0</v>
      </c>
      <c r="M29" s="1">
        <f t="shared" ca="1" si="4"/>
        <v>0</v>
      </c>
      <c r="N29" s="3">
        <f t="shared" ca="1" si="11"/>
        <v>0</v>
      </c>
      <c r="O29" s="1">
        <f t="shared" si="12"/>
        <v>0</v>
      </c>
      <c r="P29" s="1">
        <f t="shared" ca="1" si="5"/>
        <v>0</v>
      </c>
      <c r="Q29" s="23">
        <f t="shared" si="13"/>
        <v>0</v>
      </c>
      <c r="R29" s="22">
        <f t="shared" si="14"/>
        <v>0</v>
      </c>
      <c r="S29" s="1"/>
    </row>
    <row r="30" spans="1:24">
      <c r="A30" s="12"/>
      <c r="B30" s="29">
        <f t="shared" si="0"/>
        <v>0</v>
      </c>
      <c r="C30" s="9"/>
      <c r="D30">
        <f t="shared" si="6"/>
        <v>0</v>
      </c>
      <c r="E30" s="2">
        <f t="shared" ca="1" si="1"/>
        <v>0</v>
      </c>
      <c r="F30" s="1">
        <f t="shared" ca="1" si="2"/>
        <v>0</v>
      </c>
      <c r="G30" s="3">
        <f t="shared" ca="1" si="7"/>
        <v>0</v>
      </c>
      <c r="H30" s="1">
        <f t="shared" si="8"/>
        <v>0</v>
      </c>
      <c r="I30" s="1">
        <f t="shared" ca="1" si="3"/>
        <v>0</v>
      </c>
      <c r="J30" s="18">
        <f t="shared" si="9"/>
        <v>0</v>
      </c>
      <c r="K30" s="9"/>
      <c r="L30">
        <f t="shared" si="10"/>
        <v>0</v>
      </c>
      <c r="M30" s="1">
        <f t="shared" ca="1" si="4"/>
        <v>0</v>
      </c>
      <c r="N30" s="3">
        <f t="shared" ca="1" si="11"/>
        <v>0</v>
      </c>
      <c r="O30" s="1">
        <f t="shared" si="12"/>
        <v>0</v>
      </c>
      <c r="P30" s="1">
        <f t="shared" ca="1" si="5"/>
        <v>0</v>
      </c>
      <c r="Q30" s="23">
        <f t="shared" si="13"/>
        <v>0</v>
      </c>
      <c r="R30" s="22">
        <f t="shared" si="14"/>
        <v>0</v>
      </c>
      <c r="S30" s="1"/>
    </row>
    <row r="31" spans="1:24" ht="12.75" customHeight="1" thickBot="1">
      <c r="A31" s="12"/>
      <c r="B31" s="29">
        <f t="shared" si="0"/>
        <v>0</v>
      </c>
      <c r="C31" s="87"/>
      <c r="D31">
        <f t="shared" si="6"/>
        <v>0</v>
      </c>
      <c r="E31" s="2">
        <f t="shared" ca="1" si="1"/>
        <v>0</v>
      </c>
      <c r="F31" s="1">
        <f t="shared" ca="1" si="2"/>
        <v>0</v>
      </c>
      <c r="G31" s="3">
        <f t="shared" ca="1" si="7"/>
        <v>0</v>
      </c>
      <c r="H31" s="1">
        <f t="shared" si="8"/>
        <v>0</v>
      </c>
      <c r="I31" s="1">
        <f t="shared" ca="1" si="3"/>
        <v>0</v>
      </c>
      <c r="J31" s="18">
        <f t="shared" si="9"/>
        <v>0</v>
      </c>
      <c r="K31" s="87"/>
      <c r="L31">
        <f t="shared" si="10"/>
        <v>0</v>
      </c>
      <c r="M31" s="1">
        <f t="shared" ca="1" si="4"/>
        <v>0</v>
      </c>
      <c r="N31" s="3">
        <f t="shared" ca="1" si="11"/>
        <v>0</v>
      </c>
      <c r="O31" s="1">
        <f t="shared" si="12"/>
        <v>0</v>
      </c>
      <c r="P31" s="1">
        <f t="shared" ca="1" si="5"/>
        <v>0</v>
      </c>
      <c r="Q31" s="23">
        <f t="shared" si="13"/>
        <v>0</v>
      </c>
      <c r="R31" s="22">
        <f t="shared" si="14"/>
        <v>0</v>
      </c>
      <c r="S31" s="1"/>
    </row>
    <row r="32" spans="1:24" ht="13.5" thickBot="1">
      <c r="A32" s="60" t="s">
        <v>63</v>
      </c>
      <c r="B32" s="83">
        <f>SUM(B4:B31)</f>
        <v>0</v>
      </c>
      <c r="C32" s="88" t="s">
        <v>64</v>
      </c>
      <c r="D32" s="59">
        <f t="shared" ref="D32:R32" si="16">SUM(D4:D31)</f>
        <v>0</v>
      </c>
      <c r="E32" s="59">
        <f t="shared" si="16"/>
        <v>0</v>
      </c>
      <c r="F32" s="61">
        <f t="shared" si="16"/>
        <v>0</v>
      </c>
      <c r="G32" s="61">
        <f t="shared" si="16"/>
        <v>0</v>
      </c>
      <c r="H32" s="61">
        <f t="shared" si="16"/>
        <v>0</v>
      </c>
      <c r="I32" s="61">
        <f t="shared" si="16"/>
        <v>0</v>
      </c>
      <c r="J32" s="84">
        <f t="shared" si="16"/>
        <v>0</v>
      </c>
      <c r="K32" s="88" t="s">
        <v>65</v>
      </c>
      <c r="L32" s="59">
        <f t="shared" si="16"/>
        <v>0</v>
      </c>
      <c r="M32" s="61">
        <f t="shared" si="16"/>
        <v>0</v>
      </c>
      <c r="N32" s="61">
        <f t="shared" si="16"/>
        <v>0</v>
      </c>
      <c r="O32" s="61">
        <f t="shared" si="16"/>
        <v>0</v>
      </c>
      <c r="P32" s="61">
        <f t="shared" si="16"/>
        <v>0</v>
      </c>
      <c r="Q32" s="85">
        <f t="shared" si="16"/>
        <v>0</v>
      </c>
      <c r="R32" s="86">
        <f t="shared" si="16"/>
        <v>0</v>
      </c>
    </row>
  </sheetData>
  <sheetProtection sheet="1" objects="1" scenarios="1" selectLockedCells="1"/>
  <mergeCells count="18">
    <mergeCell ref="K1:Q1"/>
    <mergeCell ref="C1:J1"/>
    <mergeCell ref="U14:Z14"/>
    <mergeCell ref="T13:Z13"/>
    <mergeCell ref="V2:V5"/>
    <mergeCell ref="W2:W5"/>
    <mergeCell ref="X2:X5"/>
    <mergeCell ref="Y2:Y5"/>
    <mergeCell ref="Z2:Z5"/>
    <mergeCell ref="T1:AF1"/>
    <mergeCell ref="AA2:AA5"/>
    <mergeCell ref="AB2:AB5"/>
    <mergeCell ref="AC2:AC5"/>
    <mergeCell ref="AE2:AE5"/>
    <mergeCell ref="AF2:AF5"/>
    <mergeCell ref="AB9:AC9"/>
    <mergeCell ref="AD9:AE9"/>
    <mergeCell ref="AD2:AD5"/>
  </mergeCells>
  <phoneticPr fontId="2" type="noConversion"/>
  <pageMargins left="0.75" right="0.75" top="1" bottom="1" header="0.5" footer="0.5"/>
  <pageSetup paperSize="9" orientation="landscape" r:id="rId1"/>
  <headerFooter alignWithMargins="0"/>
  <ignoredErrors>
    <ignoredError sqref="P6:P31 P4:P5 I4:I31" formula="1"/>
  </ignoredErrors>
</worksheet>
</file>

<file path=xl/worksheets/sheet3.xml><?xml version="1.0" encoding="utf-8"?>
<worksheet xmlns="http://schemas.openxmlformats.org/spreadsheetml/2006/main" xmlns:r="http://schemas.openxmlformats.org/officeDocument/2006/relationships">
  <dimension ref="A1:J24"/>
  <sheetViews>
    <sheetView showGridLines="0" workbookViewId="0">
      <selection activeCell="E38" sqref="E38"/>
    </sheetView>
  </sheetViews>
  <sheetFormatPr defaultRowHeight="12.75"/>
  <cols>
    <col min="1" max="1" width="10.140625" bestFit="1" customWidth="1"/>
  </cols>
  <sheetData>
    <row r="1" spans="1:10">
      <c r="A1" s="36"/>
    </row>
    <row r="2" spans="1:10" ht="15.75">
      <c r="A2" s="36"/>
      <c r="F2" s="37"/>
      <c r="G2" s="38"/>
      <c r="H2" s="38"/>
      <c r="I2" s="38"/>
      <c r="J2" s="35"/>
    </row>
    <row r="3" spans="1:10">
      <c r="A3" s="36"/>
    </row>
    <row r="4" spans="1:10">
      <c r="A4" s="36"/>
    </row>
    <row r="5" spans="1:10">
      <c r="A5" s="36"/>
    </row>
    <row r="6" spans="1:10">
      <c r="A6" s="36"/>
    </row>
    <row r="7" spans="1:10">
      <c r="A7" s="36"/>
    </row>
    <row r="8" spans="1:10">
      <c r="A8" s="36"/>
    </row>
    <row r="9" spans="1:10">
      <c r="A9" s="36"/>
    </row>
    <row r="10" spans="1:10">
      <c r="A10" s="36"/>
    </row>
    <row r="11" spans="1:10">
      <c r="A11" s="36"/>
    </row>
    <row r="12" spans="1:10">
      <c r="A12" s="36"/>
    </row>
    <row r="13" spans="1:10">
      <c r="A13" s="36"/>
    </row>
    <row r="14" spans="1:10">
      <c r="A14" s="36"/>
    </row>
    <row r="15" spans="1:10">
      <c r="A15" s="36"/>
    </row>
    <row r="16" spans="1:10">
      <c r="A16" s="36"/>
    </row>
    <row r="17" spans="1:1">
      <c r="A17" s="36"/>
    </row>
    <row r="18" spans="1:1">
      <c r="A18" s="36"/>
    </row>
    <row r="19" spans="1:1">
      <c r="A19" s="36"/>
    </row>
    <row r="20" spans="1:1">
      <c r="A20" s="36"/>
    </row>
    <row r="21" spans="1:1">
      <c r="A21" s="36"/>
    </row>
    <row r="22" spans="1:1">
      <c r="A22" s="36"/>
    </row>
    <row r="23" spans="1:1">
      <c r="A23" s="36"/>
    </row>
    <row r="24" spans="1:1">
      <c r="A24" s="36"/>
    </row>
  </sheetData>
  <sheetProtection sheet="1" objects="1" scenarios="1" selectLockedCells="1"/>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CF</vt:lpstr>
      <vt:lpstr>CV</vt:lpstr>
      <vt:lpstr>DTD</vt:lpstr>
      <vt:lpstr>ER</vt:lpstr>
      <vt:lpstr>ESC</vt:lpstr>
      <vt:lpstr>GKWHC</vt:lpstr>
      <vt:lpstr>GR</vt:lpstr>
      <vt:lpstr>GSC</vt:lpstr>
      <vt:lpstr>KCF</vt:lpstr>
      <vt:lpstr>VATR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Hargreaves</dc:creator>
  <cp:lastModifiedBy>Tony Hargreaves</cp:lastModifiedBy>
  <dcterms:created xsi:type="dcterms:W3CDTF">2009-08-16T14:29:56Z</dcterms:created>
  <dcterms:modified xsi:type="dcterms:W3CDTF">2014-06-08T10:14:44Z</dcterms:modified>
</cp:coreProperties>
</file>